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E-Services\Website\Docs for Upload\2025\Finance\Transparency\"/>
    </mc:Choice>
  </mc:AlternateContent>
  <xr:revisionPtr revIDLastSave="0" documentId="8_{5F2571E9-FA55-4DCC-9626-2F875A8E3F32}" xr6:coauthVersionLast="47" xr6:coauthVersionMax="47" xr10:uidLastSave="{00000000-0000-0000-0000-000000000000}"/>
  <bookViews>
    <workbookView xWindow="-120" yWindow="-120" windowWidth="29040" windowHeight="15720" xr2:uid="{F9F577A0-144A-4755-969D-AACB7E9E4167}"/>
  </bookViews>
  <sheets>
    <sheet name=" Active Agreement Analysis N_I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 Active Agreement Analysis N_I'!$A$6:$BI$233</definedName>
    <definedName name="Interest_Rates" localSheetId="0">'[1]_lookup data'!$B$14:$C$25</definedName>
    <definedName name="Interest_Rates">'[2]_lookup data'!$B$14:$C$25</definedName>
    <definedName name="os">[3]os!$A$1:$B$401</definedName>
    <definedName name="SumArea" localSheetId="0">#REF!</definedName>
    <definedName name="Sum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35" i="2" l="1"/>
  <c r="BE235" i="2"/>
  <c r="AZ235" i="2"/>
  <c r="AY235" i="2"/>
  <c r="AT235" i="2"/>
  <c r="AS235" i="2"/>
  <c r="AN235" i="2"/>
  <c r="AM235" i="2"/>
  <c r="Z235" i="2"/>
  <c r="Y235" i="2"/>
  <c r="W235" i="2"/>
  <c r="V235" i="2"/>
  <c r="T235" i="2"/>
  <c r="S235" i="2"/>
  <c r="R235" i="2"/>
  <c r="Q235" i="2"/>
  <c r="P235" i="2"/>
  <c r="O235" i="2"/>
  <c r="AG233" i="2"/>
  <c r="AF233" i="2"/>
  <c r="AA233" i="2"/>
  <c r="AG232" i="2"/>
  <c r="AF232" i="2"/>
  <c r="AA232" i="2"/>
  <c r="AG231" i="2"/>
  <c r="AF231" i="2"/>
  <c r="AA231" i="2"/>
  <c r="AG230" i="2"/>
  <c r="AF230" i="2"/>
  <c r="AA230" i="2"/>
  <c r="AG229" i="2"/>
  <c r="AF229" i="2"/>
  <c r="AH229" i="2" s="1"/>
  <c r="AA229" i="2"/>
  <c r="AG228" i="2"/>
  <c r="AF228" i="2"/>
  <c r="AA228" i="2"/>
  <c r="AG227" i="2"/>
  <c r="AF227" i="2"/>
  <c r="AA227" i="2"/>
  <c r="AG226" i="2"/>
  <c r="AF226" i="2"/>
  <c r="AA226" i="2"/>
  <c r="AG225" i="2"/>
  <c r="AF225" i="2"/>
  <c r="AA225" i="2"/>
  <c r="AG224" i="2"/>
  <c r="AF224" i="2"/>
  <c r="AA224" i="2"/>
  <c r="AG223" i="2"/>
  <c r="AF223" i="2"/>
  <c r="AA223" i="2"/>
  <c r="AG222" i="2"/>
  <c r="AF222" i="2"/>
  <c r="AA222" i="2"/>
  <c r="AG221" i="2"/>
  <c r="AF221" i="2"/>
  <c r="AA221" i="2"/>
  <c r="AG220" i="2"/>
  <c r="AF220" i="2"/>
  <c r="AA220" i="2"/>
  <c r="AG219" i="2"/>
  <c r="AF219" i="2"/>
  <c r="AA219" i="2"/>
  <c r="AG218" i="2"/>
  <c r="AF218" i="2"/>
  <c r="AA218" i="2"/>
  <c r="AG217" i="2"/>
  <c r="AF217" i="2"/>
  <c r="AA217" i="2"/>
  <c r="AG216" i="2"/>
  <c r="AF216" i="2"/>
  <c r="AA216" i="2"/>
  <c r="G216" i="2"/>
  <c r="AG215" i="2"/>
  <c r="AF215" i="2"/>
  <c r="AA215" i="2"/>
  <c r="G215" i="2"/>
  <c r="AG214" i="2"/>
  <c r="AF214" i="2"/>
  <c r="AA214" i="2"/>
  <c r="G214" i="2"/>
  <c r="AG213" i="2"/>
  <c r="AF213" i="2"/>
  <c r="AA213" i="2"/>
  <c r="G213" i="2"/>
  <c r="AG212" i="2"/>
  <c r="AF212" i="2"/>
  <c r="AA212" i="2"/>
  <c r="G212" i="2"/>
  <c r="AG211" i="2"/>
  <c r="AF211" i="2"/>
  <c r="AA211" i="2"/>
  <c r="G211" i="2"/>
  <c r="AG210" i="2"/>
  <c r="AF210" i="2"/>
  <c r="AA210" i="2"/>
  <c r="G210" i="2"/>
  <c r="AG209" i="2"/>
  <c r="AF209" i="2"/>
  <c r="AA209" i="2"/>
  <c r="G209" i="2"/>
  <c r="AG208" i="2"/>
  <c r="AF208" i="2"/>
  <c r="AA208" i="2"/>
  <c r="G208" i="2"/>
  <c r="AG207" i="2"/>
  <c r="AF207" i="2"/>
  <c r="AA207" i="2"/>
  <c r="G207" i="2"/>
  <c r="AG206" i="2"/>
  <c r="AF206" i="2"/>
  <c r="AA206" i="2"/>
  <c r="G206" i="2"/>
  <c r="AG205" i="2"/>
  <c r="AF205" i="2"/>
  <c r="AA205" i="2"/>
  <c r="G205" i="2"/>
  <c r="AG204" i="2"/>
  <c r="AF204" i="2"/>
  <c r="AA204" i="2"/>
  <c r="G204" i="2"/>
  <c r="AG203" i="2"/>
  <c r="AF203" i="2"/>
  <c r="AA203" i="2"/>
  <c r="G203" i="2"/>
  <c r="AG202" i="2"/>
  <c r="AF202" i="2"/>
  <c r="AA202" i="2"/>
  <c r="G202" i="2"/>
  <c r="AG201" i="2"/>
  <c r="AF201" i="2"/>
  <c r="AA201" i="2"/>
  <c r="G201" i="2"/>
  <c r="AG200" i="2"/>
  <c r="AF200" i="2"/>
  <c r="AA200" i="2"/>
  <c r="G200" i="2"/>
  <c r="AG199" i="2"/>
  <c r="AF199" i="2"/>
  <c r="AA199" i="2"/>
  <c r="G199" i="2"/>
  <c r="AG198" i="2"/>
  <c r="AF198" i="2"/>
  <c r="AA198" i="2"/>
  <c r="G198" i="2"/>
  <c r="AG197" i="2"/>
  <c r="AF197" i="2"/>
  <c r="AA197" i="2"/>
  <c r="G197" i="2"/>
  <c r="AG196" i="2"/>
  <c r="AF196" i="2"/>
  <c r="AA196" i="2"/>
  <c r="G196" i="2"/>
  <c r="AG195" i="2"/>
  <c r="AF195" i="2"/>
  <c r="AA195" i="2"/>
  <c r="G195" i="2"/>
  <c r="AG194" i="2"/>
  <c r="AF194" i="2"/>
  <c r="AA194" i="2"/>
  <c r="G194" i="2"/>
  <c r="AG193" i="2"/>
  <c r="AF193" i="2"/>
  <c r="AA193" i="2"/>
  <c r="G193" i="2"/>
  <c r="AG192" i="2"/>
  <c r="AF192" i="2"/>
  <c r="AA192" i="2"/>
  <c r="G192" i="2"/>
  <c r="AG191" i="2"/>
  <c r="AF191" i="2"/>
  <c r="AA191" i="2"/>
  <c r="G191" i="2"/>
  <c r="AG190" i="2"/>
  <c r="AF190" i="2"/>
  <c r="AA190" i="2"/>
  <c r="G190" i="2"/>
  <c r="AG189" i="2"/>
  <c r="AF189" i="2"/>
  <c r="AA189" i="2"/>
  <c r="G189" i="2"/>
  <c r="AG188" i="2"/>
  <c r="AF188" i="2"/>
  <c r="AA188" i="2"/>
  <c r="G188" i="2"/>
  <c r="AG187" i="2"/>
  <c r="AF187" i="2"/>
  <c r="AA187" i="2"/>
  <c r="G187" i="2"/>
  <c r="AG186" i="2"/>
  <c r="AF186" i="2"/>
  <c r="AA186" i="2"/>
  <c r="G186" i="2"/>
  <c r="AG185" i="2"/>
  <c r="AF185" i="2"/>
  <c r="AA185" i="2"/>
  <c r="G185" i="2"/>
  <c r="AG184" i="2"/>
  <c r="AF184" i="2"/>
  <c r="AA184" i="2"/>
  <c r="G184" i="2"/>
  <c r="AG183" i="2"/>
  <c r="AF183" i="2"/>
  <c r="AA183" i="2"/>
  <c r="G183" i="2"/>
  <c r="AG182" i="2"/>
  <c r="AF182" i="2"/>
  <c r="AA182" i="2"/>
  <c r="G182" i="2"/>
  <c r="AG181" i="2"/>
  <c r="AF181" i="2"/>
  <c r="AA181" i="2"/>
  <c r="G181" i="2"/>
  <c r="AG180" i="2"/>
  <c r="AF180" i="2"/>
  <c r="AA180" i="2"/>
  <c r="G180" i="2"/>
  <c r="AG179" i="2"/>
  <c r="AF179" i="2"/>
  <c r="AA179" i="2"/>
  <c r="G179" i="2"/>
  <c r="AG178" i="2"/>
  <c r="AF178" i="2"/>
  <c r="AA178" i="2"/>
  <c r="G178" i="2"/>
  <c r="AG177" i="2"/>
  <c r="AF177" i="2"/>
  <c r="AA177" i="2"/>
  <c r="G177" i="2"/>
  <c r="AG176" i="2"/>
  <c r="AF176" i="2"/>
  <c r="AA176" i="2"/>
  <c r="G176" i="2"/>
  <c r="AG175" i="2"/>
  <c r="AF175" i="2"/>
  <c r="AA175" i="2"/>
  <c r="G175" i="2"/>
  <c r="AG174" i="2"/>
  <c r="AF174" i="2"/>
  <c r="AA174" i="2"/>
  <c r="G174" i="2"/>
  <c r="AG173" i="2"/>
  <c r="AF173" i="2"/>
  <c r="AA173" i="2"/>
  <c r="G173" i="2"/>
  <c r="AG172" i="2"/>
  <c r="AF172" i="2"/>
  <c r="AA172" i="2"/>
  <c r="G172" i="2"/>
  <c r="AG171" i="2"/>
  <c r="AF171" i="2"/>
  <c r="AA171" i="2"/>
  <c r="G171" i="2"/>
  <c r="AG170" i="2"/>
  <c r="AF170" i="2"/>
  <c r="AA170" i="2"/>
  <c r="G170" i="2"/>
  <c r="AG169" i="2"/>
  <c r="AF169" i="2"/>
  <c r="AA169" i="2"/>
  <c r="G169" i="2"/>
  <c r="AG168" i="2"/>
  <c r="AF168" i="2"/>
  <c r="AA168" i="2"/>
  <c r="G168" i="2"/>
  <c r="AG167" i="2"/>
  <c r="AF167" i="2"/>
  <c r="AA167" i="2"/>
  <c r="G167" i="2"/>
  <c r="AG166" i="2"/>
  <c r="AF166" i="2"/>
  <c r="AA166" i="2"/>
  <c r="G166" i="2"/>
  <c r="AG165" i="2"/>
  <c r="AF165" i="2"/>
  <c r="AA165" i="2"/>
  <c r="G165" i="2"/>
  <c r="AG164" i="2"/>
  <c r="AF164" i="2"/>
  <c r="AA164" i="2"/>
  <c r="G164" i="2"/>
  <c r="AG163" i="2"/>
  <c r="AF163" i="2"/>
  <c r="AA163" i="2"/>
  <c r="G163" i="2"/>
  <c r="AG162" i="2"/>
  <c r="AF162" i="2"/>
  <c r="AA162" i="2"/>
  <c r="G162" i="2"/>
  <c r="AG161" i="2"/>
  <c r="AF161" i="2"/>
  <c r="AA161" i="2"/>
  <c r="G161" i="2"/>
  <c r="AG160" i="2"/>
  <c r="AF160" i="2"/>
  <c r="AA160" i="2"/>
  <c r="G160" i="2"/>
  <c r="AG159" i="2"/>
  <c r="AF159" i="2"/>
  <c r="AA159" i="2"/>
  <c r="G159" i="2"/>
  <c r="AG158" i="2"/>
  <c r="AF158" i="2"/>
  <c r="AA158" i="2"/>
  <c r="G158" i="2"/>
  <c r="AG157" i="2"/>
  <c r="AF157" i="2"/>
  <c r="AA157" i="2"/>
  <c r="G157" i="2"/>
  <c r="AG156" i="2"/>
  <c r="AF156" i="2"/>
  <c r="AA156" i="2"/>
  <c r="G156" i="2"/>
  <c r="AG155" i="2"/>
  <c r="AF155" i="2"/>
  <c r="AA155" i="2"/>
  <c r="G155" i="2"/>
  <c r="AG154" i="2"/>
  <c r="AF154" i="2"/>
  <c r="AA154" i="2"/>
  <c r="G154" i="2"/>
  <c r="AG153" i="2"/>
  <c r="AF153" i="2"/>
  <c r="AA153" i="2"/>
  <c r="G153" i="2"/>
  <c r="AG152" i="2"/>
  <c r="AF152" i="2"/>
  <c r="AA152" i="2"/>
  <c r="G152" i="2"/>
  <c r="AG151" i="2"/>
  <c r="AF151" i="2"/>
  <c r="AA151" i="2"/>
  <c r="G151" i="2"/>
  <c r="AG150" i="2"/>
  <c r="AF150" i="2"/>
  <c r="AA150" i="2"/>
  <c r="G150" i="2"/>
  <c r="AG149" i="2"/>
  <c r="AF149" i="2"/>
  <c r="AA149" i="2"/>
  <c r="G149" i="2"/>
  <c r="AG148" i="2"/>
  <c r="AF148" i="2"/>
  <c r="AA148" i="2"/>
  <c r="G148" i="2"/>
  <c r="AG147" i="2"/>
  <c r="AF147" i="2"/>
  <c r="AA147" i="2"/>
  <c r="G147" i="2"/>
  <c r="AG146" i="2"/>
  <c r="AF146" i="2"/>
  <c r="AA146" i="2"/>
  <c r="G146" i="2"/>
  <c r="AG145" i="2"/>
  <c r="AF145" i="2"/>
  <c r="AA145" i="2"/>
  <c r="G145" i="2"/>
  <c r="AG144" i="2"/>
  <c r="AF144" i="2"/>
  <c r="AA144" i="2"/>
  <c r="G144" i="2"/>
  <c r="AG143" i="2"/>
  <c r="AF143" i="2"/>
  <c r="AA143" i="2"/>
  <c r="G143" i="2"/>
  <c r="AG142" i="2"/>
  <c r="AF142" i="2"/>
  <c r="AA142" i="2"/>
  <c r="G142" i="2"/>
  <c r="AG141" i="2"/>
  <c r="AF141" i="2"/>
  <c r="AA141" i="2"/>
  <c r="G141" i="2"/>
  <c r="AG140" i="2"/>
  <c r="AF140" i="2"/>
  <c r="AA140" i="2"/>
  <c r="G140" i="2"/>
  <c r="AG139" i="2"/>
  <c r="AF139" i="2"/>
  <c r="AA139" i="2"/>
  <c r="G139" i="2"/>
  <c r="AG138" i="2"/>
  <c r="AF138" i="2"/>
  <c r="AA138" i="2"/>
  <c r="G138" i="2"/>
  <c r="AG137" i="2"/>
  <c r="AF137" i="2"/>
  <c r="AA137" i="2"/>
  <c r="G137" i="2"/>
  <c r="AG136" i="2"/>
  <c r="AF136" i="2"/>
  <c r="AA136" i="2"/>
  <c r="G136" i="2"/>
  <c r="AG135" i="2"/>
  <c r="AF135" i="2"/>
  <c r="AA135" i="2"/>
  <c r="G135" i="2"/>
  <c r="AG134" i="2"/>
  <c r="AF134" i="2"/>
  <c r="AA134" i="2"/>
  <c r="G134" i="2"/>
  <c r="AG133" i="2"/>
  <c r="AF133" i="2"/>
  <c r="AA133" i="2"/>
  <c r="G133" i="2"/>
  <c r="AG132" i="2"/>
  <c r="AF132" i="2"/>
  <c r="AA132" i="2"/>
  <c r="G132" i="2"/>
  <c r="AG131" i="2"/>
  <c r="AF131" i="2"/>
  <c r="AA131" i="2"/>
  <c r="G131" i="2"/>
  <c r="AG130" i="2"/>
  <c r="AF130" i="2"/>
  <c r="AA130" i="2"/>
  <c r="G130" i="2"/>
  <c r="AG129" i="2"/>
  <c r="AF129" i="2"/>
  <c r="AA129" i="2"/>
  <c r="G129" i="2"/>
  <c r="AG128" i="2"/>
  <c r="AF128" i="2"/>
  <c r="AA128" i="2"/>
  <c r="G128" i="2"/>
  <c r="AG127" i="2"/>
  <c r="AF127" i="2"/>
  <c r="AA127" i="2"/>
  <c r="G127" i="2"/>
  <c r="AG126" i="2"/>
  <c r="AF126" i="2"/>
  <c r="AA126" i="2"/>
  <c r="G126" i="2"/>
  <c r="AG125" i="2"/>
  <c r="AF125" i="2"/>
  <c r="AA125" i="2"/>
  <c r="G125" i="2"/>
  <c r="AG124" i="2"/>
  <c r="AF124" i="2"/>
  <c r="AA124" i="2"/>
  <c r="G124" i="2"/>
  <c r="AG123" i="2"/>
  <c r="AF123" i="2"/>
  <c r="AA123" i="2"/>
  <c r="G123" i="2"/>
  <c r="AG122" i="2"/>
  <c r="AF122" i="2"/>
  <c r="AA122" i="2"/>
  <c r="G122" i="2"/>
  <c r="AG121" i="2"/>
  <c r="AF121" i="2"/>
  <c r="AA121" i="2"/>
  <c r="G121" i="2"/>
  <c r="AG120" i="2"/>
  <c r="AF120" i="2"/>
  <c r="AA120" i="2"/>
  <c r="G120" i="2"/>
  <c r="AG119" i="2"/>
  <c r="AF119" i="2"/>
  <c r="AA119" i="2"/>
  <c r="G119" i="2"/>
  <c r="AG118" i="2"/>
  <c r="AF118" i="2"/>
  <c r="AA118" i="2"/>
  <c r="G118" i="2"/>
  <c r="AG117" i="2"/>
  <c r="AF117" i="2"/>
  <c r="AA117" i="2"/>
  <c r="G117" i="2"/>
  <c r="AG116" i="2"/>
  <c r="AF116" i="2"/>
  <c r="AA116" i="2"/>
  <c r="G116" i="2"/>
  <c r="AG115" i="2"/>
  <c r="AF115" i="2"/>
  <c r="AA115" i="2"/>
  <c r="G115" i="2"/>
  <c r="AG114" i="2"/>
  <c r="AF114" i="2"/>
  <c r="AA114" i="2"/>
  <c r="G114" i="2"/>
  <c r="AG113" i="2"/>
  <c r="AF113" i="2"/>
  <c r="AA113" i="2"/>
  <c r="G113" i="2"/>
  <c r="AG112" i="2"/>
  <c r="AF112" i="2"/>
  <c r="AA112" i="2"/>
  <c r="G112" i="2"/>
  <c r="AG111" i="2"/>
  <c r="AF111" i="2"/>
  <c r="AA111" i="2"/>
  <c r="G111" i="2"/>
  <c r="AG110" i="2"/>
  <c r="AF110" i="2"/>
  <c r="AA110" i="2"/>
  <c r="G110" i="2"/>
  <c r="AG109" i="2"/>
  <c r="AF109" i="2"/>
  <c r="AA109" i="2"/>
  <c r="G109" i="2"/>
  <c r="AG108" i="2"/>
  <c r="AF108" i="2"/>
  <c r="AA108" i="2"/>
  <c r="G108" i="2"/>
  <c r="AG107" i="2"/>
  <c r="AF107" i="2"/>
  <c r="AA107" i="2"/>
  <c r="G107" i="2"/>
  <c r="AG106" i="2"/>
  <c r="AF106" i="2"/>
  <c r="AA106" i="2"/>
  <c r="G106" i="2"/>
  <c r="AG105" i="2"/>
  <c r="AF105" i="2"/>
  <c r="AA105" i="2"/>
  <c r="G105" i="2"/>
  <c r="AG104" i="2"/>
  <c r="AF104" i="2"/>
  <c r="AA104" i="2"/>
  <c r="G104" i="2"/>
  <c r="AG103" i="2"/>
  <c r="AF103" i="2"/>
  <c r="AA103" i="2"/>
  <c r="G103" i="2"/>
  <c r="AG102" i="2"/>
  <c r="AF102" i="2"/>
  <c r="AA102" i="2"/>
  <c r="G102" i="2"/>
  <c r="AG101" i="2"/>
  <c r="AF101" i="2"/>
  <c r="AA101" i="2"/>
  <c r="G101" i="2"/>
  <c r="AG100" i="2"/>
  <c r="AF100" i="2"/>
  <c r="AA100" i="2"/>
  <c r="G100" i="2"/>
  <c r="AG99" i="2"/>
  <c r="AF99" i="2"/>
  <c r="AA99" i="2"/>
  <c r="G99" i="2"/>
  <c r="AG98" i="2"/>
  <c r="AF98" i="2"/>
  <c r="AA98" i="2"/>
  <c r="G98" i="2"/>
  <c r="AG97" i="2"/>
  <c r="AF97" i="2"/>
  <c r="AA97" i="2"/>
  <c r="G97" i="2"/>
  <c r="AG96" i="2"/>
  <c r="AF96" i="2"/>
  <c r="AA96" i="2"/>
  <c r="G96" i="2"/>
  <c r="AG95" i="2"/>
  <c r="AF95" i="2"/>
  <c r="AA95" i="2"/>
  <c r="G95" i="2"/>
  <c r="AG94" i="2"/>
  <c r="AF94" i="2"/>
  <c r="AA94" i="2"/>
  <c r="G94" i="2"/>
  <c r="AG93" i="2"/>
  <c r="AF93" i="2"/>
  <c r="AA93" i="2"/>
  <c r="G93" i="2"/>
  <c r="AG92" i="2"/>
  <c r="AF92" i="2"/>
  <c r="AA92" i="2"/>
  <c r="G92" i="2"/>
  <c r="AG91" i="2"/>
  <c r="AF91" i="2"/>
  <c r="AA91" i="2"/>
  <c r="G91" i="2"/>
  <c r="AG90" i="2"/>
  <c r="AF90" i="2"/>
  <c r="AA90" i="2"/>
  <c r="G90" i="2"/>
  <c r="AG89" i="2"/>
  <c r="AF89" i="2"/>
  <c r="AA89" i="2"/>
  <c r="G89" i="2"/>
  <c r="AG88" i="2"/>
  <c r="AF88" i="2"/>
  <c r="AA88" i="2"/>
  <c r="G88" i="2"/>
  <c r="AG87" i="2"/>
  <c r="AF87" i="2"/>
  <c r="AA87" i="2"/>
  <c r="G87" i="2"/>
  <c r="AG86" i="2"/>
  <c r="AF86" i="2"/>
  <c r="AA86" i="2"/>
  <c r="G86" i="2"/>
  <c r="AG85" i="2"/>
  <c r="AF85" i="2"/>
  <c r="AA85" i="2"/>
  <c r="G85" i="2"/>
  <c r="AG84" i="2"/>
  <c r="AF84" i="2"/>
  <c r="AA84" i="2"/>
  <c r="G84" i="2"/>
  <c r="AG83" i="2"/>
  <c r="AF83" i="2"/>
  <c r="AA83" i="2"/>
  <c r="G83" i="2"/>
  <c r="AG82" i="2"/>
  <c r="AF82" i="2"/>
  <c r="AA82" i="2"/>
  <c r="G82" i="2"/>
  <c r="AG81" i="2"/>
  <c r="AF81" i="2"/>
  <c r="AA81" i="2"/>
  <c r="G81" i="2"/>
  <c r="AG80" i="2"/>
  <c r="AF80" i="2"/>
  <c r="AA80" i="2"/>
  <c r="G80" i="2"/>
  <c r="AG79" i="2"/>
  <c r="AF79" i="2"/>
  <c r="AA79" i="2"/>
  <c r="G79" i="2"/>
  <c r="AG78" i="2"/>
  <c r="AF78" i="2"/>
  <c r="AA78" i="2"/>
  <c r="G78" i="2"/>
  <c r="AG77" i="2"/>
  <c r="AF77" i="2"/>
  <c r="AA77" i="2"/>
  <c r="G77" i="2"/>
  <c r="AG76" i="2"/>
  <c r="AF76" i="2"/>
  <c r="AA76" i="2"/>
  <c r="G76" i="2"/>
  <c r="AG75" i="2"/>
  <c r="AF75" i="2"/>
  <c r="AA75" i="2"/>
  <c r="G75" i="2"/>
  <c r="AG74" i="2"/>
  <c r="AF74" i="2"/>
  <c r="AA74" i="2"/>
  <c r="G74" i="2"/>
  <c r="AG73" i="2"/>
  <c r="AF73" i="2"/>
  <c r="AA73" i="2"/>
  <c r="G73" i="2"/>
  <c r="AG72" i="2"/>
  <c r="AF72" i="2"/>
  <c r="AA72" i="2"/>
  <c r="G72" i="2"/>
  <c r="AG71" i="2"/>
  <c r="AF71" i="2"/>
  <c r="AA71" i="2"/>
  <c r="G71" i="2"/>
  <c r="AG70" i="2"/>
  <c r="AF70" i="2"/>
  <c r="AA70" i="2"/>
  <c r="G70" i="2"/>
  <c r="AG69" i="2"/>
  <c r="AF69" i="2"/>
  <c r="AA69" i="2"/>
  <c r="G69" i="2"/>
  <c r="AG68" i="2"/>
  <c r="AF68" i="2"/>
  <c r="AA68" i="2"/>
  <c r="G68" i="2"/>
  <c r="AG67" i="2"/>
  <c r="AF67" i="2"/>
  <c r="AA67" i="2"/>
  <c r="G67" i="2"/>
  <c r="AG66" i="2"/>
  <c r="AF66" i="2"/>
  <c r="AA66" i="2"/>
  <c r="G66" i="2"/>
  <c r="AG65" i="2"/>
  <c r="AF65" i="2"/>
  <c r="AA65" i="2"/>
  <c r="G65" i="2"/>
  <c r="AG64" i="2"/>
  <c r="AF64" i="2"/>
  <c r="AA64" i="2"/>
  <c r="G64" i="2"/>
  <c r="AG63" i="2"/>
  <c r="AF63" i="2"/>
  <c r="AA63" i="2"/>
  <c r="G63" i="2"/>
  <c r="AG62" i="2"/>
  <c r="AF62" i="2"/>
  <c r="AA62" i="2"/>
  <c r="G62" i="2"/>
  <c r="AG61" i="2"/>
  <c r="AF61" i="2"/>
  <c r="AA61" i="2"/>
  <c r="G61" i="2"/>
  <c r="AG60" i="2"/>
  <c r="AF60" i="2"/>
  <c r="AA60" i="2"/>
  <c r="G60" i="2"/>
  <c r="AG59" i="2"/>
  <c r="AF59" i="2"/>
  <c r="AA59" i="2"/>
  <c r="G59" i="2"/>
  <c r="AG58" i="2"/>
  <c r="AF58" i="2"/>
  <c r="AA58" i="2"/>
  <c r="G58" i="2"/>
  <c r="AG57" i="2"/>
  <c r="AF57" i="2"/>
  <c r="AA57" i="2"/>
  <c r="G57" i="2"/>
  <c r="AG56" i="2"/>
  <c r="AF56" i="2"/>
  <c r="AA56" i="2"/>
  <c r="G56" i="2"/>
  <c r="AG55" i="2"/>
  <c r="AF55" i="2"/>
  <c r="AA55" i="2"/>
  <c r="G55" i="2"/>
  <c r="AG54" i="2"/>
  <c r="AF54" i="2"/>
  <c r="AA54" i="2"/>
  <c r="G54" i="2"/>
  <c r="AG53" i="2"/>
  <c r="AF53" i="2"/>
  <c r="AA53" i="2"/>
  <c r="G53" i="2"/>
  <c r="AG52" i="2"/>
  <c r="AF52" i="2"/>
  <c r="AA52" i="2"/>
  <c r="G52" i="2"/>
  <c r="AG51" i="2"/>
  <c r="AF51" i="2"/>
  <c r="U51" i="2"/>
  <c r="U235" i="2" s="1"/>
  <c r="G51" i="2"/>
  <c r="AG50" i="2"/>
  <c r="AF50" i="2"/>
  <c r="AA50" i="2"/>
  <c r="G50" i="2"/>
  <c r="AG49" i="2"/>
  <c r="AF49" i="2"/>
  <c r="AA49" i="2"/>
  <c r="G49" i="2"/>
  <c r="AG48" i="2"/>
  <c r="AF48" i="2"/>
  <c r="AA48" i="2"/>
  <c r="G48" i="2"/>
  <c r="AG47" i="2"/>
  <c r="AF47" i="2"/>
  <c r="AA47" i="2"/>
  <c r="G47" i="2"/>
  <c r="AG46" i="2"/>
  <c r="AF46" i="2"/>
  <c r="AA46" i="2"/>
  <c r="G46" i="2"/>
  <c r="AG45" i="2"/>
  <c r="AF45" i="2"/>
  <c r="AA45" i="2"/>
  <c r="G45" i="2"/>
  <c r="AG44" i="2"/>
  <c r="AF44" i="2"/>
  <c r="AA44" i="2"/>
  <c r="G44" i="2"/>
  <c r="AG43" i="2"/>
  <c r="AF43" i="2"/>
  <c r="AA43" i="2"/>
  <c r="G43" i="2"/>
  <c r="AG42" i="2"/>
  <c r="AF42" i="2"/>
  <c r="AA42" i="2"/>
  <c r="G42" i="2"/>
  <c r="AG41" i="2"/>
  <c r="AF41" i="2"/>
  <c r="AA41" i="2"/>
  <c r="G41" i="2"/>
  <c r="AG40" i="2"/>
  <c r="AF40" i="2"/>
  <c r="AA40" i="2"/>
  <c r="G40" i="2"/>
  <c r="AG39" i="2"/>
  <c r="AF39" i="2"/>
  <c r="AA39" i="2"/>
  <c r="G39" i="2"/>
  <c r="AG38" i="2"/>
  <c r="AF38" i="2"/>
  <c r="AA38" i="2"/>
  <c r="G38" i="2"/>
  <c r="AG37" i="2"/>
  <c r="AF37" i="2"/>
  <c r="AA37" i="2"/>
  <c r="G37" i="2"/>
  <c r="AG36" i="2"/>
  <c r="AF36" i="2"/>
  <c r="AA36" i="2"/>
  <c r="G36" i="2"/>
  <c r="AG35" i="2"/>
  <c r="AF35" i="2"/>
  <c r="AA35" i="2"/>
  <c r="G35" i="2"/>
  <c r="AG34" i="2"/>
  <c r="AF34" i="2"/>
  <c r="AA34" i="2"/>
  <c r="G34" i="2"/>
  <c r="AG33" i="2"/>
  <c r="AF33" i="2"/>
  <c r="AA33" i="2"/>
  <c r="G33" i="2"/>
  <c r="AG32" i="2"/>
  <c r="AF32" i="2"/>
  <c r="AA32" i="2"/>
  <c r="G32" i="2"/>
  <c r="AG31" i="2"/>
  <c r="AF31" i="2"/>
  <c r="AA31" i="2"/>
  <c r="G31" i="2"/>
  <c r="AG30" i="2"/>
  <c r="AF30" i="2"/>
  <c r="AA30" i="2"/>
  <c r="G30" i="2"/>
  <c r="AG29" i="2"/>
  <c r="AF29" i="2"/>
  <c r="AA29" i="2"/>
  <c r="G29" i="2"/>
  <c r="AG28" i="2"/>
  <c r="AF28" i="2"/>
  <c r="AA28" i="2"/>
  <c r="G28" i="2"/>
  <c r="AG27" i="2"/>
  <c r="AF27" i="2"/>
  <c r="AA27" i="2"/>
  <c r="G27" i="2"/>
  <c r="AG26" i="2"/>
  <c r="AF26" i="2"/>
  <c r="AA26" i="2"/>
  <c r="G26" i="2"/>
  <c r="AG25" i="2"/>
  <c r="AF25" i="2"/>
  <c r="AA25" i="2"/>
  <c r="G25" i="2"/>
  <c r="AG24" i="2"/>
  <c r="AF24" i="2"/>
  <c r="AA24" i="2"/>
  <c r="G24" i="2"/>
  <c r="AG23" i="2"/>
  <c r="AF23" i="2"/>
  <c r="AA23" i="2"/>
  <c r="G23" i="2"/>
  <c r="AG22" i="2"/>
  <c r="AF22" i="2"/>
  <c r="AA22" i="2"/>
  <c r="G22" i="2"/>
  <c r="AG21" i="2"/>
  <c r="AF21" i="2"/>
  <c r="AA21" i="2"/>
  <c r="G21" i="2"/>
  <c r="AG20" i="2"/>
  <c r="AF20" i="2"/>
  <c r="AA20" i="2"/>
  <c r="G20" i="2"/>
  <c r="AG19" i="2"/>
  <c r="AF19" i="2"/>
  <c r="AA19" i="2"/>
  <c r="G19" i="2"/>
  <c r="AG18" i="2"/>
  <c r="AF18" i="2"/>
  <c r="AA18" i="2"/>
  <c r="G18" i="2"/>
  <c r="AG17" i="2"/>
  <c r="AF17" i="2"/>
  <c r="X17" i="2"/>
  <c r="AA17" i="2" s="1"/>
  <c r="G17" i="2"/>
  <c r="AG16" i="2"/>
  <c r="AF16" i="2"/>
  <c r="AA16" i="2"/>
  <c r="G16" i="2"/>
  <c r="AG15" i="2"/>
  <c r="AF15" i="2"/>
  <c r="AA15" i="2"/>
  <c r="G15" i="2"/>
  <c r="AG14" i="2"/>
  <c r="AF14" i="2"/>
  <c r="AA14" i="2"/>
  <c r="G14" i="2"/>
  <c r="AG13" i="2"/>
  <c r="AH13" i="2" s="1"/>
  <c r="AA13" i="2"/>
  <c r="AD13" i="2" s="1"/>
  <c r="G13" i="2"/>
  <c r="AG12" i="2"/>
  <c r="AF12" i="2"/>
  <c r="AA12" i="2"/>
  <c r="G12" i="2"/>
  <c r="AG11" i="2"/>
  <c r="AF11" i="2"/>
  <c r="AA11" i="2"/>
  <c r="G11" i="2"/>
  <c r="AG10" i="2"/>
  <c r="AF10" i="2"/>
  <c r="AA10" i="2"/>
  <c r="G10" i="2"/>
  <c r="AG9" i="2"/>
  <c r="AF9" i="2"/>
  <c r="AA9" i="2"/>
  <c r="G9" i="2"/>
  <c r="AG8" i="2"/>
  <c r="AF8" i="2"/>
  <c r="AA8" i="2"/>
  <c r="G8" i="2"/>
  <c r="AG7" i="2"/>
  <c r="AF7" i="2"/>
  <c r="AA7" i="2"/>
  <c r="G7" i="2"/>
  <c r="AH231" i="2" l="1"/>
  <c r="AB100" i="2"/>
  <c r="AB106" i="2"/>
  <c r="AB118" i="2"/>
  <c r="AB22" i="2"/>
  <c r="AH157" i="2"/>
  <c r="AH48" i="2"/>
  <c r="AH100" i="2"/>
  <c r="AB15" i="2"/>
  <c r="AD71" i="2"/>
  <c r="AD79" i="2"/>
  <c r="AH101" i="2"/>
  <c r="AB169" i="2"/>
  <c r="AB177" i="2"/>
  <c r="AH138" i="2"/>
  <c r="AH140" i="2"/>
  <c r="AH146" i="2"/>
  <c r="AH148" i="2"/>
  <c r="AB8" i="2"/>
  <c r="AB9" i="2"/>
  <c r="AD11" i="2"/>
  <c r="AH233" i="2"/>
  <c r="AH149" i="2"/>
  <c r="AB183" i="2"/>
  <c r="AD92" i="2"/>
  <c r="AB136" i="2"/>
  <c r="AD76" i="2"/>
  <c r="AB202" i="2"/>
  <c r="AH170" i="2"/>
  <c r="AH172" i="2"/>
  <c r="AH178" i="2"/>
  <c r="AH180" i="2"/>
  <c r="AH186" i="2"/>
  <c r="AH202" i="2"/>
  <c r="AB91" i="2"/>
  <c r="AH211" i="2"/>
  <c r="AH181" i="2"/>
  <c r="AB144" i="2"/>
  <c r="AH46" i="2"/>
  <c r="AH106" i="2"/>
  <c r="AD81" i="2"/>
  <c r="AB83" i="2"/>
  <c r="AB87" i="2"/>
  <c r="AD210" i="2"/>
  <c r="AB219" i="2"/>
  <c r="AH203" i="2"/>
  <c r="AH17" i="2"/>
  <c r="AD55" i="2"/>
  <c r="AH11" i="2"/>
  <c r="AH49" i="2"/>
  <c r="AH51" i="2"/>
  <c r="AH53" i="2"/>
  <c r="AB59" i="2"/>
  <c r="AH69" i="2"/>
  <c r="AH85" i="2"/>
  <c r="AB107" i="2"/>
  <c r="AB115" i="2"/>
  <c r="AD119" i="2"/>
  <c r="AB127" i="2"/>
  <c r="AB131" i="2"/>
  <c r="AD135" i="2"/>
  <c r="AD143" i="2"/>
  <c r="AB151" i="2"/>
  <c r="AB206" i="2"/>
  <c r="AH74" i="2"/>
  <c r="AH109" i="2"/>
  <c r="AH125" i="2"/>
  <c r="AH14" i="2"/>
  <c r="AD26" i="2"/>
  <c r="AB48" i="2"/>
  <c r="AB56" i="2"/>
  <c r="AB58" i="2"/>
  <c r="AH189" i="2"/>
  <c r="AH191" i="2"/>
  <c r="AH195" i="2"/>
  <c r="AH197" i="2"/>
  <c r="AH199" i="2"/>
  <c r="AB207" i="2"/>
  <c r="AB65" i="2"/>
  <c r="AB67" i="2"/>
  <c r="AB75" i="2"/>
  <c r="AB203" i="2"/>
  <c r="AD8" i="2"/>
  <c r="AH12" i="2"/>
  <c r="AD22" i="2"/>
  <c r="AH24" i="2"/>
  <c r="AH34" i="2"/>
  <c r="AH38" i="2"/>
  <c r="AD42" i="2"/>
  <c r="AH44" i="2"/>
  <c r="AB50" i="2"/>
  <c r="AH55" i="2"/>
  <c r="AB57" i="2"/>
  <c r="AD59" i="2"/>
  <c r="AH63" i="2"/>
  <c r="AH107" i="2"/>
  <c r="AB123" i="2"/>
  <c r="AH142" i="2"/>
  <c r="AH150" i="2"/>
  <c r="AH154" i="2"/>
  <c r="AH156" i="2"/>
  <c r="AD158" i="2"/>
  <c r="AB168" i="2"/>
  <c r="AD174" i="2"/>
  <c r="AB176" i="2"/>
  <c r="AD182" i="2"/>
  <c r="AH205" i="2"/>
  <c r="AD207" i="2"/>
  <c r="AD209" i="2"/>
  <c r="AD217" i="2"/>
  <c r="AH222" i="2"/>
  <c r="AD225" i="2"/>
  <c r="AB227" i="2"/>
  <c r="AD21" i="2"/>
  <c r="AB25" i="2"/>
  <c r="AD27" i="2"/>
  <c r="AB43" i="2"/>
  <c r="AB47" i="2"/>
  <c r="AH56" i="2"/>
  <c r="AD60" i="2"/>
  <c r="AH79" i="2"/>
  <c r="AH83" i="2"/>
  <c r="AH114" i="2"/>
  <c r="AD116" i="2"/>
  <c r="AH127" i="2"/>
  <c r="AD131" i="2"/>
  <c r="AH133" i="2"/>
  <c r="AH135" i="2"/>
  <c r="AD139" i="2"/>
  <c r="AH141" i="2"/>
  <c r="AB155" i="2"/>
  <c r="AD204" i="2"/>
  <c r="AH223" i="2"/>
  <c r="AD98" i="2"/>
  <c r="AD106" i="2"/>
  <c r="AH217" i="2"/>
  <c r="AH225" i="2"/>
  <c r="AD7" i="2"/>
  <c r="AH35" i="2"/>
  <c r="AH64" i="2"/>
  <c r="AH68" i="2"/>
  <c r="AD78" i="2"/>
  <c r="AH87" i="2"/>
  <c r="AH89" i="2"/>
  <c r="AB137" i="2"/>
  <c r="AB145" i="2"/>
  <c r="AH151" i="2"/>
  <c r="AD167" i="2"/>
  <c r="AD175" i="2"/>
  <c r="AH119" i="2"/>
  <c r="AD103" i="2"/>
  <c r="AD105" i="2"/>
  <c r="AH122" i="2"/>
  <c r="AH124" i="2"/>
  <c r="AD126" i="2"/>
  <c r="AH159" i="2"/>
  <c r="AH163" i="2"/>
  <c r="AH165" i="2"/>
  <c r="AH167" i="2"/>
  <c r="AH171" i="2"/>
  <c r="AH173" i="2"/>
  <c r="AD212" i="2"/>
  <c r="AH221" i="2"/>
  <c r="AD14" i="2"/>
  <c r="AD20" i="2"/>
  <c r="AH84" i="2"/>
  <c r="AH93" i="2"/>
  <c r="AH95" i="2"/>
  <c r="AD142" i="2"/>
  <c r="AD150" i="2"/>
  <c r="AH183" i="2"/>
  <c r="AH187" i="2"/>
  <c r="AD199" i="2"/>
  <c r="AD30" i="2"/>
  <c r="AD32" i="2"/>
  <c r="AB34" i="2"/>
  <c r="AH37" i="2"/>
  <c r="AH41" i="2"/>
  <c r="AH43" i="2"/>
  <c r="AD45" i="2"/>
  <c r="AH50" i="2"/>
  <c r="AH65" i="2"/>
  <c r="AH67" i="2"/>
  <c r="AB71" i="2"/>
  <c r="AH76" i="2"/>
  <c r="AB84" i="2"/>
  <c r="AD95" i="2"/>
  <c r="AH98" i="2"/>
  <c r="AH102" i="2"/>
  <c r="AD111" i="2"/>
  <c r="AB120" i="2"/>
  <c r="AB129" i="2"/>
  <c r="AB135" i="2"/>
  <c r="AB139" i="2"/>
  <c r="AB152" i="2"/>
  <c r="AB161" i="2"/>
  <c r="AB167" i="2"/>
  <c r="AB184" i="2"/>
  <c r="AB193" i="2"/>
  <c r="AB199" i="2"/>
  <c r="AD201" i="2"/>
  <c r="AD211" i="2"/>
  <c r="AB221" i="2"/>
  <c r="AD15" i="2"/>
  <c r="AH28" i="2"/>
  <c r="AH30" i="2"/>
  <c r="AD34" i="2"/>
  <c r="AD86" i="2"/>
  <c r="AD97" i="2"/>
  <c r="AB111" i="2"/>
  <c r="AD115" i="2"/>
  <c r="AH188" i="2"/>
  <c r="AD190" i="2"/>
  <c r="AB209" i="2"/>
  <c r="AB215" i="2"/>
  <c r="AB229" i="2"/>
  <c r="AB26" i="2"/>
  <c r="AH82" i="2"/>
  <c r="AB90" i="2"/>
  <c r="AB99" i="2"/>
  <c r="AD110" i="2"/>
  <c r="AB128" i="2"/>
  <c r="AB143" i="2"/>
  <c r="AB147" i="2"/>
  <c r="AB160" i="2"/>
  <c r="AB175" i="2"/>
  <c r="AB192" i="2"/>
  <c r="AH206" i="2"/>
  <c r="AH213" i="2"/>
  <c r="AD215" i="2"/>
  <c r="AD38" i="2"/>
  <c r="AD10" i="2"/>
  <c r="AD25" i="2"/>
  <c r="AH36" i="2"/>
  <c r="AB38" i="2"/>
  <c r="AB42" i="2"/>
  <c r="AB55" i="2"/>
  <c r="AH60" i="2"/>
  <c r="AB64" i="2"/>
  <c r="AB68" i="2"/>
  <c r="AD70" i="2"/>
  <c r="AH71" i="2"/>
  <c r="AB73" i="2"/>
  <c r="AD75" i="2"/>
  <c r="AB79" i="2"/>
  <c r="AH86" i="2"/>
  <c r="AD90" i="2"/>
  <c r="AB92" i="2"/>
  <c r="AB97" i="2"/>
  <c r="AH99" i="2"/>
  <c r="AH103" i="2"/>
  <c r="AB110" i="2"/>
  <c r="AB114" i="2"/>
  <c r="AH115" i="2"/>
  <c r="AH117" i="2"/>
  <c r="AB119" i="2"/>
  <c r="AH126" i="2"/>
  <c r="AH130" i="2"/>
  <c r="AH132" i="2"/>
  <c r="AD134" i="2"/>
  <c r="AH143" i="2"/>
  <c r="AD147" i="2"/>
  <c r="AD151" i="2"/>
  <c r="AH162" i="2"/>
  <c r="AH164" i="2"/>
  <c r="AD166" i="2"/>
  <c r="AH175" i="2"/>
  <c r="AD177" i="2"/>
  <c r="AH179" i="2"/>
  <c r="AD183" i="2"/>
  <c r="AH194" i="2"/>
  <c r="AH196" i="2"/>
  <c r="AD198" i="2"/>
  <c r="AB208" i="2"/>
  <c r="AH215" i="2"/>
  <c r="AH219" i="2"/>
  <c r="AD222" i="2"/>
  <c r="AD227" i="2"/>
  <c r="AB232" i="2"/>
  <c r="AB46" i="2"/>
  <c r="AB16" i="2"/>
  <c r="AH10" i="2"/>
  <c r="AH18" i="2"/>
  <c r="AH25" i="2"/>
  <c r="AH33" i="2"/>
  <c r="AD46" i="2"/>
  <c r="AH66" i="2"/>
  <c r="AB72" i="2"/>
  <c r="AB74" i="2"/>
  <c r="AD87" i="2"/>
  <c r="AH92" i="2"/>
  <c r="AH110" i="2"/>
  <c r="AD123" i="2"/>
  <c r="AD127" i="2"/>
  <c r="AH134" i="2"/>
  <c r="AD155" i="2"/>
  <c r="AD159" i="2"/>
  <c r="AD185" i="2"/>
  <c r="AD191" i="2"/>
  <c r="AB220" i="2"/>
  <c r="AD230" i="2"/>
  <c r="AD24" i="2"/>
  <c r="AD35" i="2"/>
  <c r="AD37" i="2"/>
  <c r="AD63" i="2"/>
  <c r="AD89" i="2"/>
  <c r="AH96" i="2"/>
  <c r="AD102" i="2"/>
  <c r="AB121" i="2"/>
  <c r="AB153" i="2"/>
  <c r="AB159" i="2"/>
  <c r="AB185" i="2"/>
  <c r="AB191" i="2"/>
  <c r="AH210" i="2"/>
  <c r="AH212" i="2"/>
  <c r="AH214" i="2"/>
  <c r="AD218" i="2"/>
  <c r="AD223" i="2"/>
  <c r="AH9" i="2"/>
  <c r="AH16" i="2"/>
  <c r="AH20" i="2"/>
  <c r="AB30" i="2"/>
  <c r="AD43" i="2"/>
  <c r="AD48" i="2"/>
  <c r="AH54" i="2"/>
  <c r="AH61" i="2"/>
  <c r="AB63" i="2"/>
  <c r="AH72" i="2"/>
  <c r="AD84" i="2"/>
  <c r="AB95" i="2"/>
  <c r="AB104" i="2"/>
  <c r="AD107" i="2"/>
  <c r="AH111" i="2"/>
  <c r="AB113" i="2"/>
  <c r="AH116" i="2"/>
  <c r="AD118" i="2"/>
  <c r="AD121" i="2"/>
  <c r="AD124" i="2"/>
  <c r="AD129" i="2"/>
  <c r="AD132" i="2"/>
  <c r="AD137" i="2"/>
  <c r="AD140" i="2"/>
  <c r="AD145" i="2"/>
  <c r="AD148" i="2"/>
  <c r="AD153" i="2"/>
  <c r="AD156" i="2"/>
  <c r="AD161" i="2"/>
  <c r="AD164" i="2"/>
  <c r="AD169" i="2"/>
  <c r="AD172" i="2"/>
  <c r="AD180" i="2"/>
  <c r="AD188" i="2"/>
  <c r="AD193" i="2"/>
  <c r="AD196" i="2"/>
  <c r="AB217" i="2"/>
  <c r="AD219" i="2"/>
  <c r="AD221" i="2"/>
  <c r="AB223" i="2"/>
  <c r="AH227" i="2"/>
  <c r="AB86" i="2"/>
  <c r="AD94" i="2"/>
  <c r="AB103" i="2"/>
  <c r="AB112" i="2"/>
  <c r="AB126" i="2"/>
  <c r="AB134" i="2"/>
  <c r="AB142" i="2"/>
  <c r="AB150" i="2"/>
  <c r="AB158" i="2"/>
  <c r="AD163" i="2"/>
  <c r="AB166" i="2"/>
  <c r="AD171" i="2"/>
  <c r="AB174" i="2"/>
  <c r="AD179" i="2"/>
  <c r="AB182" i="2"/>
  <c r="AD187" i="2"/>
  <c r="AB190" i="2"/>
  <c r="AD195" i="2"/>
  <c r="AB198" i="2"/>
  <c r="AD214" i="2"/>
  <c r="AB228" i="2"/>
  <c r="AD12" i="2"/>
  <c r="AB14" i="2"/>
  <c r="AD19" i="2"/>
  <c r="AB21" i="2"/>
  <c r="AD29" i="2"/>
  <c r="AH32" i="2"/>
  <c r="AB40" i="2"/>
  <c r="AH45" i="2"/>
  <c r="AD50" i="2"/>
  <c r="AH58" i="2"/>
  <c r="AD62" i="2"/>
  <c r="AD68" i="2"/>
  <c r="AD73" i="2"/>
  <c r="AH78" i="2"/>
  <c r="AB81" i="2"/>
  <c r="AD83" i="2"/>
  <c r="AB89" i="2"/>
  <c r="AB94" i="2"/>
  <c r="AH97" i="2"/>
  <c r="AD100" i="2"/>
  <c r="AD114" i="2"/>
  <c r="AH118" i="2"/>
  <c r="AH158" i="2"/>
  <c r="AB163" i="2"/>
  <c r="AH166" i="2"/>
  <c r="AB171" i="2"/>
  <c r="AH174" i="2"/>
  <c r="AB179" i="2"/>
  <c r="AH182" i="2"/>
  <c r="AB187" i="2"/>
  <c r="AH190" i="2"/>
  <c r="AB195" i="2"/>
  <c r="AH198" i="2"/>
  <c r="AB201" i="2"/>
  <c r="AD203" i="2"/>
  <c r="AH204" i="2"/>
  <c r="AD206" i="2"/>
  <c r="AH207" i="2"/>
  <c r="AH209" i="2"/>
  <c r="AB214" i="2"/>
  <c r="AB224" i="2"/>
  <c r="AD226" i="2"/>
  <c r="AH230" i="2"/>
  <c r="AB52" i="2"/>
  <c r="AB80" i="2"/>
  <c r="AB108" i="2"/>
  <c r="AB122" i="2"/>
  <c r="AB130" i="2"/>
  <c r="AB138" i="2"/>
  <c r="AB146" i="2"/>
  <c r="AB154" i="2"/>
  <c r="AB162" i="2"/>
  <c r="AB170" i="2"/>
  <c r="AB178" i="2"/>
  <c r="AB186" i="2"/>
  <c r="AB194" i="2"/>
  <c r="AB204" i="2"/>
  <c r="AH226" i="2"/>
  <c r="AB233" i="2"/>
  <c r="AH90" i="2"/>
  <c r="AH29" i="2"/>
  <c r="AB31" i="2"/>
  <c r="AB33" i="2"/>
  <c r="AB39" i="2"/>
  <c r="AB41" i="2"/>
  <c r="AH47" i="2"/>
  <c r="AB49" i="2"/>
  <c r="AD52" i="2"/>
  <c r="AD57" i="2"/>
  <c r="AH62" i="2"/>
  <c r="AD80" i="2"/>
  <c r="AD82" i="2"/>
  <c r="AD88" i="2"/>
  <c r="AH91" i="2"/>
  <c r="AH94" i="2"/>
  <c r="AB102" i="2"/>
  <c r="AH105" i="2"/>
  <c r="AD108" i="2"/>
  <c r="AD122" i="2"/>
  <c r="AD130" i="2"/>
  <c r="AD138" i="2"/>
  <c r="AD146" i="2"/>
  <c r="AD154" i="2"/>
  <c r="AD162" i="2"/>
  <c r="AD170" i="2"/>
  <c r="AD178" i="2"/>
  <c r="AD186" i="2"/>
  <c r="AD194" i="2"/>
  <c r="AB200" i="2"/>
  <c r="AB216" i="2"/>
  <c r="AD231" i="2"/>
  <c r="AD233" i="2"/>
  <c r="AD9" i="2"/>
  <c r="AD16" i="2"/>
  <c r="AD18" i="2"/>
  <c r="AH21" i="2"/>
  <c r="AH23" i="2"/>
  <c r="AH26" i="2"/>
  <c r="AD28" i="2"/>
  <c r="AH31" i="2"/>
  <c r="AH39" i="2"/>
  <c r="AH52" i="2"/>
  <c r="AD54" i="2"/>
  <c r="AD67" i="2"/>
  <c r="AH70" i="2"/>
  <c r="AH77" i="2"/>
  <c r="AH80" i="2"/>
  <c r="AH88" i="2"/>
  <c r="AB98" i="2"/>
  <c r="AD99" i="2"/>
  <c r="AB105" i="2"/>
  <c r="AH108" i="2"/>
  <c r="AD113" i="2"/>
  <c r="AB116" i="2"/>
  <c r="AH123" i="2"/>
  <c r="AH131" i="2"/>
  <c r="AH139" i="2"/>
  <c r="AH147" i="2"/>
  <c r="AH155" i="2"/>
  <c r="AD202" i="2"/>
  <c r="AB210" i="2"/>
  <c r="AH218" i="2"/>
  <c r="AB225" i="2"/>
  <c r="AD229" i="2"/>
  <c r="AB231" i="2"/>
  <c r="AD17" i="2"/>
  <c r="AB17" i="2"/>
  <c r="AB13" i="2"/>
  <c r="AB20" i="2"/>
  <c r="AD39" i="2"/>
  <c r="AB45" i="2"/>
  <c r="AD58" i="2"/>
  <c r="AD74" i="2"/>
  <c r="AG235" i="2"/>
  <c r="AH75" i="2"/>
  <c r="AD85" i="2"/>
  <c r="AB85" i="2"/>
  <c r="AD125" i="2"/>
  <c r="AB125" i="2"/>
  <c r="AD133" i="2"/>
  <c r="AB133" i="2"/>
  <c r="AD141" i="2"/>
  <c r="AB141" i="2"/>
  <c r="AD149" i="2"/>
  <c r="AB149" i="2"/>
  <c r="AD157" i="2"/>
  <c r="AB157" i="2"/>
  <c r="AD165" i="2"/>
  <c r="AB165" i="2"/>
  <c r="AD173" i="2"/>
  <c r="AB173" i="2"/>
  <c r="AD181" i="2"/>
  <c r="AB181" i="2"/>
  <c r="AD189" i="2"/>
  <c r="AB189" i="2"/>
  <c r="AD197" i="2"/>
  <c r="AB197" i="2"/>
  <c r="AD224" i="2"/>
  <c r="AH224" i="2"/>
  <c r="X235" i="2"/>
  <c r="AF235" i="2"/>
  <c r="AB29" i="2"/>
  <c r="AD61" i="2"/>
  <c r="AB61" i="2"/>
  <c r="AH8" i="2"/>
  <c r="AB12" i="2"/>
  <c r="AB24" i="2"/>
  <c r="AB19" i="2"/>
  <c r="AB28" i="2"/>
  <c r="AD33" i="2"/>
  <c r="AB37" i="2"/>
  <c r="AD41" i="2"/>
  <c r="AD44" i="2"/>
  <c r="AB44" i="2"/>
  <c r="AB54" i="2"/>
  <c r="AD64" i="2"/>
  <c r="AB70" i="2"/>
  <c r="AD93" i="2"/>
  <c r="AB93" i="2"/>
  <c r="AD120" i="2"/>
  <c r="AH120" i="2"/>
  <c r="AD128" i="2"/>
  <c r="AH128" i="2"/>
  <c r="AD136" i="2"/>
  <c r="AH136" i="2"/>
  <c r="AD144" i="2"/>
  <c r="AH144" i="2"/>
  <c r="AD152" i="2"/>
  <c r="AH152" i="2"/>
  <c r="AD160" i="2"/>
  <c r="AH160" i="2"/>
  <c r="AD168" i="2"/>
  <c r="AH168" i="2"/>
  <c r="AD176" i="2"/>
  <c r="AH176" i="2"/>
  <c r="AD184" i="2"/>
  <c r="AH184" i="2"/>
  <c r="AD192" i="2"/>
  <c r="AH192" i="2"/>
  <c r="AD213" i="2"/>
  <c r="AB213" i="2"/>
  <c r="AD220" i="2"/>
  <c r="AH220" i="2"/>
  <c r="AD77" i="2"/>
  <c r="AB77" i="2"/>
  <c r="AD117" i="2"/>
  <c r="AB117" i="2"/>
  <c r="AH15" i="2"/>
  <c r="AH22" i="2"/>
  <c r="AH7" i="2"/>
  <c r="AB11" i="2"/>
  <c r="AB18" i="2"/>
  <c r="AB23" i="2"/>
  <c r="AB32" i="2"/>
  <c r="AD36" i="2"/>
  <c r="AH42" i="2"/>
  <c r="AB60" i="2"/>
  <c r="AB66" i="2"/>
  <c r="AB76" i="2"/>
  <c r="AD96" i="2"/>
  <c r="AD200" i="2"/>
  <c r="AH200" i="2"/>
  <c r="AD205" i="2"/>
  <c r="AB205" i="2"/>
  <c r="AD216" i="2"/>
  <c r="AH216" i="2"/>
  <c r="AD112" i="2"/>
  <c r="AH112" i="2"/>
  <c r="AD228" i="2"/>
  <c r="AH228" i="2"/>
  <c r="AH59" i="2"/>
  <c r="AB10" i="2"/>
  <c r="AH19" i="2"/>
  <c r="AD23" i="2"/>
  <c r="AB27" i="2"/>
  <c r="AB36" i="2"/>
  <c r="AD40" i="2"/>
  <c r="AD47" i="2"/>
  <c r="AD53" i="2"/>
  <c r="AB53" i="2"/>
  <c r="AH57" i="2"/>
  <c r="AD66" i="2"/>
  <c r="AD69" i="2"/>
  <c r="AB69" i="2"/>
  <c r="AH73" i="2"/>
  <c r="AD101" i="2"/>
  <c r="AB101" i="2"/>
  <c r="AH113" i="2"/>
  <c r="AD208" i="2"/>
  <c r="AH208" i="2"/>
  <c r="AB78" i="2"/>
  <c r="AB7" i="2"/>
  <c r="AH27" i="2"/>
  <c r="AD31" i="2"/>
  <c r="AB35" i="2"/>
  <c r="AH40" i="2"/>
  <c r="AD49" i="2"/>
  <c r="AD56" i="2"/>
  <c r="AB62" i="2"/>
  <c r="AD65" i="2"/>
  <c r="AD72" i="2"/>
  <c r="AH81" i="2"/>
  <c r="AD104" i="2"/>
  <c r="AH104" i="2"/>
  <c r="AD109" i="2"/>
  <c r="AB109" i="2"/>
  <c r="AH121" i="2"/>
  <c r="AH129" i="2"/>
  <c r="AH137" i="2"/>
  <c r="AH145" i="2"/>
  <c r="AH153" i="2"/>
  <c r="AH161" i="2"/>
  <c r="AH169" i="2"/>
  <c r="AH193" i="2"/>
  <c r="AH201" i="2"/>
  <c r="AD232" i="2"/>
  <c r="AH232" i="2"/>
  <c r="AH177" i="2"/>
  <c r="AH185" i="2"/>
  <c r="AA51" i="2"/>
  <c r="AA235" i="2" s="1"/>
  <c r="AB124" i="2"/>
  <c r="AB132" i="2"/>
  <c r="AB140" i="2"/>
  <c r="AB148" i="2"/>
  <c r="AB156" i="2"/>
  <c r="AB164" i="2"/>
  <c r="AB172" i="2"/>
  <c r="AB180" i="2"/>
  <c r="AB188" i="2"/>
  <c r="AB196" i="2"/>
  <c r="AB212" i="2"/>
  <c r="AB218" i="2"/>
  <c r="AB222" i="2"/>
  <c r="AB226" i="2"/>
  <c r="AB230" i="2"/>
  <c r="AB211" i="2"/>
  <c r="AB82" i="2"/>
  <c r="AD91" i="2"/>
  <c r="AB88" i="2"/>
  <c r="AB96" i="2"/>
  <c r="AH235" i="2" l="1"/>
  <c r="AD51" i="2"/>
  <c r="AD235" i="2" s="1"/>
  <c r="AD237" i="2" s="1"/>
  <c r="AB51" i="2"/>
  <c r="AB235" i="2"/>
  <c r="AD238" i="2" s="1"/>
  <c r="AD239" i="2" l="1"/>
</calcChain>
</file>

<file path=xl/sharedStrings.xml><?xml version="1.0" encoding="utf-8"?>
<sst xmlns="http://schemas.openxmlformats.org/spreadsheetml/2006/main" count="2032" uniqueCount="1107">
  <si>
    <t>Parish/
(District Ward)</t>
  </si>
  <si>
    <t>Purpose</t>
  </si>
  <si>
    <t>Restrictions
(none apply
if blank)</t>
  </si>
  <si>
    <t>Start
Date</t>
  </si>
  <si>
    <t>Term
(Years)</t>
  </si>
  <si>
    <t>End
Date</t>
  </si>
  <si>
    <t>Planning App No</t>
  </si>
  <si>
    <t>Development</t>
  </si>
  <si>
    <t>Developer / Owner</t>
  </si>
  <si>
    <t>Account</t>
  </si>
  <si>
    <t>Job Code</t>
  </si>
  <si>
    <t>Total 
Amount</t>
  </si>
  <si>
    <t>Spent
upto 12/13</t>
  </si>
  <si>
    <t>Spent
in 13/14</t>
  </si>
  <si>
    <t>Spent
in 14/15</t>
  </si>
  <si>
    <t>Spent
in 15/16</t>
  </si>
  <si>
    <t>Spent
in 16/17</t>
  </si>
  <si>
    <t>Spent
in 17/18</t>
  </si>
  <si>
    <t>Spent
in 18/19</t>
  </si>
  <si>
    <t>Spent
in 19/20</t>
  </si>
  <si>
    <t>Spent
in 20/21</t>
  </si>
  <si>
    <t>Spent
in 21/22</t>
  </si>
  <si>
    <t>Spent
in 22/23</t>
  </si>
  <si>
    <t>Spent
in 23/24</t>
  </si>
  <si>
    <t>Total
Spent</t>
  </si>
  <si>
    <t>Balance</t>
  </si>
  <si>
    <t>Available</t>
  </si>
  <si>
    <t>Total Committed</t>
  </si>
  <si>
    <t>Remaining Committed</t>
  </si>
  <si>
    <t>Scheme</t>
  </si>
  <si>
    <t>Code</t>
  </si>
  <si>
    <t>Type</t>
  </si>
  <si>
    <t>Committed
plus Interest</t>
  </si>
  <si>
    <t>Spent</t>
  </si>
  <si>
    <t>Unparished
(Coppins Ward)</t>
  </si>
  <si>
    <t>Open Space</t>
  </si>
  <si>
    <t>13/00273/FUL</t>
  </si>
  <si>
    <t>Former Limbourne House
Windsor Ave
Clacton</t>
  </si>
  <si>
    <t>Partner Construction Ltd</t>
  </si>
  <si>
    <t>B750</t>
  </si>
  <si>
    <t>C075</t>
  </si>
  <si>
    <t>01. Rush Green Rec</t>
  </si>
  <si>
    <t>2146 5960</t>
  </si>
  <si>
    <t>GenRev</t>
  </si>
  <si>
    <t>Unparished
(Eastcliff Ward)</t>
  </si>
  <si>
    <t>07/00972/FUL</t>
  </si>
  <si>
    <t>Land at Windsor School Holland Clacton</t>
  </si>
  <si>
    <t>Cosy Developments Ltd</t>
  </si>
  <si>
    <t>CE28</t>
  </si>
  <si>
    <t>Unparished
(Pier Ward)</t>
  </si>
  <si>
    <t>08/00607/FUL &amp; 08/01538/FUL</t>
  </si>
  <si>
    <t>Jackson House 
45 Jackson Road Clacton</t>
  </si>
  <si>
    <t>Jackson House Clacton Ltd</t>
  </si>
  <si>
    <t>CE45</t>
  </si>
  <si>
    <t xml:space="preserve"> </t>
  </si>
  <si>
    <t>Brightlingsea</t>
  </si>
  <si>
    <t>13/01470/FUL</t>
  </si>
  <si>
    <t>Land at Robinson Road
Brightlingsea</t>
  </si>
  <si>
    <t>Hopkins Homes</t>
  </si>
  <si>
    <t>C126</t>
  </si>
  <si>
    <t>Gt Bentley</t>
  </si>
  <si>
    <t>Affordable Housing</t>
  </si>
  <si>
    <t>14/00431/FUL</t>
  </si>
  <si>
    <t>Sturricks Farm
Gt Bentley</t>
  </si>
  <si>
    <t>Mersea Homes Ltd</t>
  </si>
  <si>
    <t>B709</t>
  </si>
  <si>
    <t>C163</t>
  </si>
  <si>
    <t>Unparished
(St Johns Ward)</t>
  </si>
  <si>
    <t>Town Centre Improvements</t>
  </si>
  <si>
    <t>14/00534/FUL</t>
  </si>
  <si>
    <t>ASDA
Bull Hill Road</t>
  </si>
  <si>
    <t>ASDA</t>
  </si>
  <si>
    <t>C128</t>
  </si>
  <si>
    <t>Weeley</t>
  </si>
  <si>
    <t>14/00082/OUT</t>
  </si>
  <si>
    <t>Barleyfields, Thorpe Road
Weeley</t>
  </si>
  <si>
    <t>Rose Builders</t>
  </si>
  <si>
    <t>C139</t>
  </si>
  <si>
    <t xml:space="preserve">38.Renewal of Play Equipment , Village Hall , Weeley </t>
  </si>
  <si>
    <t>Colchester</t>
  </si>
  <si>
    <t>Regeneration Programme and Other Initiatives</t>
  </si>
  <si>
    <t>12/00885/OUT</t>
  </si>
  <si>
    <t>Betts Factory
505 Ipswich Road
Colchester</t>
  </si>
  <si>
    <t>LIHC</t>
  </si>
  <si>
    <t>C152</t>
  </si>
  <si>
    <t>Thorpe le Soken</t>
  </si>
  <si>
    <t>13/01481/FUL</t>
  </si>
  <si>
    <t>Abbey Street
Thorpe le Soken</t>
  </si>
  <si>
    <t>Bennett plc</t>
  </si>
  <si>
    <t>C153</t>
  </si>
  <si>
    <t>Frinton and Walton</t>
  </si>
  <si>
    <t>11/00796/OUT</t>
  </si>
  <si>
    <t>Wittonwood Road,
Frinton</t>
  </si>
  <si>
    <t>ICHE Development ltd</t>
  </si>
  <si>
    <t>C156</t>
  </si>
  <si>
    <t>Harwich and Dovercourt</t>
  </si>
  <si>
    <t>08/00677/FUL</t>
  </si>
  <si>
    <t>Land at former Harwich
Primary School, Main Road</t>
  </si>
  <si>
    <t>Corley/Eastwood
Property Ltd</t>
  </si>
  <si>
    <t>C167</t>
  </si>
  <si>
    <t>63 Cliff Park</t>
  </si>
  <si>
    <t>Ardleigh</t>
  </si>
  <si>
    <t>15/01299/OUT</t>
  </si>
  <si>
    <t>Former Notcutts Garden Ctr
Station Rd, Ardleigh</t>
  </si>
  <si>
    <t>Notcutts Ltd</t>
  </si>
  <si>
    <t>C169</t>
  </si>
  <si>
    <t>16/00677/FUL</t>
  </si>
  <si>
    <t>Kidbys Nurseries ltd
Clacton Road
Weeley Heath</t>
  </si>
  <si>
    <t>Kidby</t>
  </si>
  <si>
    <t>C211</t>
  </si>
  <si>
    <t>38.Renewal of Play Equipment,Village Hall , Weeley</t>
  </si>
  <si>
    <t>15/01750/FUL</t>
  </si>
  <si>
    <t>Land at St Andrews Road,
Weeley</t>
  </si>
  <si>
    <t>NEEB Holdings</t>
  </si>
  <si>
    <t>C224</t>
  </si>
  <si>
    <t>15/01714/FUL</t>
  </si>
  <si>
    <t>Land at Martello Caravan Park, Kirby Road
Walton on the Naze</t>
  </si>
  <si>
    <t>Taylor Wimpey UK Ltd</t>
  </si>
  <si>
    <t>C227</t>
  </si>
  <si>
    <t>HRA Acquistion 43 Chevy Ct</t>
  </si>
  <si>
    <t>C100H888</t>
  </si>
  <si>
    <t>HRACap</t>
  </si>
  <si>
    <t>Manningtree</t>
  </si>
  <si>
    <t>09/00504/FUL</t>
  </si>
  <si>
    <t xml:space="preserve">1 Regent Street Manningtree </t>
  </si>
  <si>
    <t>Mr M A Sandison</t>
  </si>
  <si>
    <t>C036</t>
  </si>
  <si>
    <t>12/00949/FUL</t>
  </si>
  <si>
    <t xml:space="preserve">Land at Ardleigh Hall Squash Club The Street Ardleigh </t>
  </si>
  <si>
    <t>Vaugh &amp; Blyth (Construction) Ltd</t>
  </si>
  <si>
    <t>C041</t>
  </si>
  <si>
    <t>Wix</t>
  </si>
  <si>
    <t>09/00888/FUL</t>
  </si>
  <si>
    <t>Fleurs Mead Clacton Road Wix</t>
  </si>
  <si>
    <t>Mr and Mrs D Rawe</t>
  </si>
  <si>
    <t>C048</t>
  </si>
  <si>
    <t>11/01009/FUL</t>
  </si>
  <si>
    <t>Land at corner Fronks Rd
Fronks Ave
Dovercourt</t>
  </si>
  <si>
    <t>Fraser John Leeks</t>
  </si>
  <si>
    <t>C054</t>
  </si>
  <si>
    <t>Z8. Skate Park
Harwich</t>
  </si>
  <si>
    <t>4829 5980</t>
  </si>
  <si>
    <t>Alresford</t>
  </si>
  <si>
    <t>13/01012/FUL</t>
  </si>
  <si>
    <t>24 Coach Road
Alresford</t>
  </si>
  <si>
    <t>Mr and Mrs Browning</t>
  </si>
  <si>
    <t>C058</t>
  </si>
  <si>
    <t>Unparished
(St Pauls Ward)</t>
  </si>
  <si>
    <t>11/00132/FUL</t>
  </si>
  <si>
    <t>Site off Abigail Gardens
Holland Road
Clacton</t>
  </si>
  <si>
    <t>Fisher Jones Greenwood LLP</t>
  </si>
  <si>
    <t>C060</t>
  </si>
  <si>
    <t>74. Eastcliff Playing Fields</t>
  </si>
  <si>
    <t>13/00296/FUL</t>
  </si>
  <si>
    <t>Stony Lodge
Wick Lane
Ardleigh</t>
  </si>
  <si>
    <t>J Blyth - Estate</t>
  </si>
  <si>
    <t>C069</t>
  </si>
  <si>
    <t>12/00828/FUL</t>
  </si>
  <si>
    <t>Site rear 121-127 Sydney St
Brightlingsea</t>
  </si>
  <si>
    <t>North Green Homes Ltd</t>
  </si>
  <si>
    <t>C070</t>
  </si>
  <si>
    <t>Frating</t>
  </si>
  <si>
    <t>11/01257/FUL</t>
  </si>
  <si>
    <t>Site adj 7 Bromley Road
Frating</t>
  </si>
  <si>
    <t>Kerserys</t>
  </si>
  <si>
    <t>C071</t>
  </si>
  <si>
    <t>31. Tokely Road, Frating</t>
  </si>
  <si>
    <t>2146 5920</t>
  </si>
  <si>
    <t>12/01321/FUL</t>
  </si>
  <si>
    <t>The Lions Den
Little Clacton Road
Gt Holland</t>
  </si>
  <si>
    <t>Russell Gilbert</t>
  </si>
  <si>
    <t>C074</t>
  </si>
  <si>
    <t>13/01266/FUL</t>
  </si>
  <si>
    <t>Land adj Petrene
Kenilworth Grove
Thorpe le Soken</t>
  </si>
  <si>
    <t>FGH (Essex) Ltd</t>
  </si>
  <si>
    <t>C078</t>
  </si>
  <si>
    <t>10/01227/OUT</t>
  </si>
  <si>
    <t>10 Pathfields Road
Clacton</t>
  </si>
  <si>
    <t>Martin Elliott &amp; Co</t>
  </si>
  <si>
    <t>C081</t>
  </si>
  <si>
    <t>Unparished
(St Barts Ward)</t>
  </si>
  <si>
    <t>11/00865/FUL</t>
  </si>
  <si>
    <t>143-145 Kings Parade
Holland on Sea</t>
  </si>
  <si>
    <t>Krishna Kandiah</t>
  </si>
  <si>
    <t>C084</t>
  </si>
  <si>
    <t>Ramsey and Parkeston</t>
  </si>
  <si>
    <t>11/00342/FUL</t>
  </si>
  <si>
    <t>24 Mayes Lane
Ramsey</t>
  </si>
  <si>
    <t>Executor of Mr F Neal</t>
  </si>
  <si>
    <t>C091</t>
  </si>
  <si>
    <t>14/01295/FUL</t>
  </si>
  <si>
    <t>2 Kingsway
Dovercourt</t>
  </si>
  <si>
    <t>Lai Pheng Chee</t>
  </si>
  <si>
    <t>C092</t>
  </si>
  <si>
    <t>11/00772/FUL</t>
  </si>
  <si>
    <t>104 Thorpe Road
Kirby Cross</t>
  </si>
  <si>
    <t>D &amp; S Crowther</t>
  </si>
  <si>
    <t>C094</t>
  </si>
  <si>
    <t>13/00298/FUL</t>
  </si>
  <si>
    <t>Ash Lodge r/o The Elms
Mary Warner Road
Ardleigh</t>
  </si>
  <si>
    <t>Parker King Development</t>
  </si>
  <si>
    <t>C098</t>
  </si>
  <si>
    <t>Lawford</t>
  </si>
  <si>
    <t>12/00133/FUL</t>
  </si>
  <si>
    <t>Valley Garden Supplies
Wignall Street
Lawford</t>
  </si>
  <si>
    <t>Heather Elkin</t>
  </si>
  <si>
    <t>C100</t>
  </si>
  <si>
    <t xml:space="preserve">52. School Lane , Lawford </t>
  </si>
  <si>
    <t>12/01041/FUL</t>
  </si>
  <si>
    <t>Land rear of 12 Warwick Rd
Clacton</t>
  </si>
  <si>
    <t>Webb / Adams</t>
  </si>
  <si>
    <t>C107</t>
  </si>
  <si>
    <t>Wrabness</t>
  </si>
  <si>
    <t>11/01326/FUL</t>
  </si>
  <si>
    <t>Dimbols Hall, Station Rd
Manningtree</t>
  </si>
  <si>
    <t>Mr &amp; Mrs Spurr</t>
  </si>
  <si>
    <t>C108</t>
  </si>
  <si>
    <t>45.Wrabness</t>
  </si>
  <si>
    <t>Unparished
(Cann Hall Ward)</t>
  </si>
  <si>
    <t>12/01320/FUL</t>
  </si>
  <si>
    <t>276 St Johns Road
Clacton</t>
  </si>
  <si>
    <t>R Burfoot Construction Ltd</t>
  </si>
  <si>
    <t>C109</t>
  </si>
  <si>
    <t>Lt Clacton</t>
  </si>
  <si>
    <t>13/00998/FUL</t>
  </si>
  <si>
    <t>Land adj to 278 Harwich Rd
Lt Clacton</t>
  </si>
  <si>
    <t>TNH Properties</t>
  </si>
  <si>
    <t>C111</t>
  </si>
  <si>
    <t>Unparished
(St James Ward)</t>
  </si>
  <si>
    <t>14/01303/FUL</t>
  </si>
  <si>
    <t>Martello</t>
  </si>
  <si>
    <t>C112</t>
  </si>
  <si>
    <t>11/00930/FUL</t>
  </si>
  <si>
    <t>1 Kempton Park Bungalows
Clacton Road
Weeley Heath</t>
  </si>
  <si>
    <t>Jocelyn Harper</t>
  </si>
  <si>
    <t>C114</t>
  </si>
  <si>
    <t>13/01324/FUL</t>
  </si>
  <si>
    <t>Adj The Vicarage
Richard Ave</t>
  </si>
  <si>
    <t>C118</t>
  </si>
  <si>
    <t>12/01035/FUL</t>
  </si>
  <si>
    <t>Memories, Haggars Lane
Frating</t>
  </si>
  <si>
    <t>Weldonhome Ltd</t>
  </si>
  <si>
    <t>C120</t>
  </si>
  <si>
    <t>14/01155/FUL</t>
  </si>
  <si>
    <t>73 High Street
Brightlingsea</t>
  </si>
  <si>
    <t>Ardencrest Ltd</t>
  </si>
  <si>
    <t>C122</t>
  </si>
  <si>
    <t xml:space="preserve">79 Pawsons Playground </t>
  </si>
  <si>
    <t>14/00972/OUT</t>
  </si>
  <si>
    <t>Land at Ingrams Piece
Ardleigh</t>
  </si>
  <si>
    <t>CHP</t>
  </si>
  <si>
    <t>C123</t>
  </si>
  <si>
    <t>15/01764/FUL</t>
  </si>
  <si>
    <t>Brook Farm
Thorpe Road
Weeley</t>
  </si>
  <si>
    <t>Sarah &amp; John Hutchby</t>
  </si>
  <si>
    <t>C125</t>
  </si>
  <si>
    <t>12/00843/FUL</t>
  </si>
  <si>
    <t>Pound Farm, 548 Main Rd
Harwich</t>
  </si>
  <si>
    <t>Bridge Properties Ltd</t>
  </si>
  <si>
    <t>C129</t>
  </si>
  <si>
    <t>51.Mayors Garden Harwich</t>
  </si>
  <si>
    <t>For an Adult Gym</t>
  </si>
  <si>
    <t>16/00435/FUL</t>
  </si>
  <si>
    <t>45 High Street
Brightlingsea</t>
  </si>
  <si>
    <t>Mr &amp; Mrs Spidy-Lodge</t>
  </si>
  <si>
    <t>C131</t>
  </si>
  <si>
    <t>25. Outside Gym</t>
  </si>
  <si>
    <t>4829 5960</t>
  </si>
  <si>
    <t>08/01591/FUL</t>
  </si>
  <si>
    <t>15-17 London Road</t>
  </si>
  <si>
    <t>Ronald/Richard Allwright</t>
  </si>
  <si>
    <t>C132</t>
  </si>
  <si>
    <t>14/00540/FUL</t>
  </si>
  <si>
    <t>Mill Wood House
Kirby Road
Gt Holland</t>
  </si>
  <si>
    <t>Robert/Susan Newton</t>
  </si>
  <si>
    <t>C133</t>
  </si>
  <si>
    <t xml:space="preserve">72. Kirby Playing Fields </t>
  </si>
  <si>
    <t>Unparished
(Burrsville Ward)</t>
  </si>
  <si>
    <t>12/00483/FUL</t>
  </si>
  <si>
    <t>87 Chilburn Road
Clacton</t>
  </si>
  <si>
    <t>C136</t>
  </si>
  <si>
    <t>16/00279/FUL</t>
  </si>
  <si>
    <t>Byways, Pattricks Lane
Dovercourt</t>
  </si>
  <si>
    <t>Morenike Investments</t>
  </si>
  <si>
    <t>C138</t>
  </si>
  <si>
    <t xml:space="preserve">63. Cliff Park </t>
  </si>
  <si>
    <t>Tendring</t>
  </si>
  <si>
    <t>16/00036/FUL</t>
  </si>
  <si>
    <t>Glebe Farm, The Green
Tendring</t>
  </si>
  <si>
    <t>Lord/Hutley/
Digby/Rampling</t>
  </si>
  <si>
    <t>C144</t>
  </si>
  <si>
    <t>70.Heath Road</t>
  </si>
  <si>
    <t>15/01655/FUL</t>
  </si>
  <si>
    <t>Land rear 1-3 Valley Road
Clacton</t>
  </si>
  <si>
    <t>Eva Chapman</t>
  </si>
  <si>
    <t>C145</t>
  </si>
  <si>
    <t>15.Burrs Road</t>
  </si>
  <si>
    <t>14/00610/OUT</t>
  </si>
  <si>
    <t>Land at The Sheltons
Kirby Cross</t>
  </si>
  <si>
    <t>Mr and Mrs Hill</t>
  </si>
  <si>
    <t>C146</t>
  </si>
  <si>
    <t>20. Frinton, Tennis Court Fence</t>
  </si>
  <si>
    <t>66. Kirby Playing Fields</t>
  </si>
  <si>
    <t>72.Kirby Playing Fields</t>
  </si>
  <si>
    <t>13/00424/FUL</t>
  </si>
  <si>
    <t>4 Kirby Road
Walton on the Naze</t>
  </si>
  <si>
    <t>LOHC Homes Ltd</t>
  </si>
  <si>
    <t>C148</t>
  </si>
  <si>
    <t>10/00850/FUL &amp; 13/00394/FUL</t>
  </si>
  <si>
    <t>28 Manor Lane, Dovercourt</t>
  </si>
  <si>
    <t>Mr John Ford</t>
  </si>
  <si>
    <t>C154</t>
  </si>
  <si>
    <t>15/01285/FUL</t>
  </si>
  <si>
    <t>Woodview Chapel Lane
Crockleford Heath, Ardleigh</t>
  </si>
  <si>
    <t>Simon/Rachel Limb</t>
  </si>
  <si>
    <t>C155</t>
  </si>
  <si>
    <t>49.Ardleigh PC</t>
  </si>
  <si>
    <t>13/00951/FUL</t>
  </si>
  <si>
    <t>Rear of 90-102 High Street
Brightlingsea</t>
  </si>
  <si>
    <t>Brettfield Developments Ltd</t>
  </si>
  <si>
    <t>C157</t>
  </si>
  <si>
    <t>79 Pawsons Playground</t>
  </si>
  <si>
    <t>Gt Bromley</t>
  </si>
  <si>
    <t>14/00973/FUL</t>
  </si>
  <si>
    <t>Land adj Cross Inn
Gt Bromley</t>
  </si>
  <si>
    <t>Dakas Homes</t>
  </si>
  <si>
    <t>C159</t>
  </si>
  <si>
    <t>13. Gt Bromley
Benches</t>
  </si>
  <si>
    <t>53.Gt Bromley Church Yard</t>
  </si>
  <si>
    <t>14/01111/FUL</t>
  </si>
  <si>
    <t>Land adj 2 Station Cottages
Station Rd</t>
  </si>
  <si>
    <t>Colin Simmons</t>
  </si>
  <si>
    <t>C171</t>
  </si>
  <si>
    <t>11/01212/FUL</t>
  </si>
  <si>
    <t>52 Preston Road and
adjoining land
Holland on Sea</t>
  </si>
  <si>
    <t>G W Milleare</t>
  </si>
  <si>
    <t>C176</t>
  </si>
  <si>
    <t>Unparished
(Thorpe Beaumont &amp; Gt Holland)</t>
  </si>
  <si>
    <t>13/00110/FUL</t>
  </si>
  <si>
    <t>Land adj Manor Farmhouse
Gt Holland</t>
  </si>
  <si>
    <t>Gt Holland Hall</t>
  </si>
  <si>
    <t>C179</t>
  </si>
  <si>
    <t>15/01636/FUL</t>
  </si>
  <si>
    <t>Brightlingsea Hall
Church Road, Brightlingsea</t>
  </si>
  <si>
    <t>Graham/Jacqueline
Bell</t>
  </si>
  <si>
    <t>C182</t>
  </si>
  <si>
    <t>14/00179/FUL</t>
  </si>
  <si>
    <t>153 St Osyth Road
Clacton</t>
  </si>
  <si>
    <t>Sonia Zingrilli</t>
  </si>
  <si>
    <t>C184</t>
  </si>
  <si>
    <t>13/00225/FUL</t>
  </si>
  <si>
    <t>Priory Barns
Harwich Road, Wrabness</t>
  </si>
  <si>
    <t>Jason/Kerry
Ferryman</t>
  </si>
  <si>
    <t>C185</t>
  </si>
  <si>
    <t>13/00281/FUL</t>
  </si>
  <si>
    <t>Land at George Ave,
Edward Ave, Brightlingsea</t>
  </si>
  <si>
    <t>Charles/Christina/
James/Richard Meadows</t>
  </si>
  <si>
    <t>C186</t>
  </si>
  <si>
    <t>12/00302/FUL</t>
  </si>
  <si>
    <t>Coach House,
Kings Head Street, Harwich</t>
  </si>
  <si>
    <t>Bankbridge Ltd</t>
  </si>
  <si>
    <t>C187</t>
  </si>
  <si>
    <t>11/01136/FUL</t>
  </si>
  <si>
    <t>7 Holland Road, Frinton</t>
  </si>
  <si>
    <t>John Cole/
John Carroll</t>
  </si>
  <si>
    <t>C188</t>
  </si>
  <si>
    <t>Z6. Frinton Park Facilities</t>
  </si>
  <si>
    <t>07. Tennis Court Resurfacing</t>
  </si>
  <si>
    <t>14/00335/FUL</t>
  </si>
  <si>
    <t>25 North Road, Clacton</t>
  </si>
  <si>
    <t>Armand Azimi/
Adil Kureemun</t>
  </si>
  <si>
    <t>C191</t>
  </si>
  <si>
    <t>10/01211/FUL</t>
  </si>
  <si>
    <t>Land adj 4 Holland Park
Clacton</t>
  </si>
  <si>
    <t>William/Patricia
Peak</t>
  </si>
  <si>
    <t>C192</t>
  </si>
  <si>
    <t>12/00981/FUL</t>
  </si>
  <si>
    <t>Land on south side
Chilburn Road</t>
  </si>
  <si>
    <t>Burfoot
Construction</t>
  </si>
  <si>
    <t>C193</t>
  </si>
  <si>
    <t>13/01457/FUL</t>
  </si>
  <si>
    <t>40/42 Gorse Lane</t>
  </si>
  <si>
    <t>C196</t>
  </si>
  <si>
    <t>Teenager play equipment at
Clacton Road, Weeley</t>
  </si>
  <si>
    <t>15/01278/FUL</t>
  </si>
  <si>
    <t>Land adj Oak Bungalow, Roxburghe Road, Weeley</t>
  </si>
  <si>
    <t>Barry/Jane Potter</t>
  </si>
  <si>
    <t>C197</t>
  </si>
  <si>
    <t>13/00050/FUL</t>
  </si>
  <si>
    <t>St Annes
26-28 Harold Road</t>
  </si>
  <si>
    <t>Gibson/Tate</t>
  </si>
  <si>
    <t>C198</t>
  </si>
  <si>
    <t>12/00368/FUL</t>
  </si>
  <si>
    <t>Land at George Ave
Brightlingsea</t>
  </si>
  <si>
    <t>Willett/Burch</t>
  </si>
  <si>
    <t>C199</t>
  </si>
  <si>
    <t>12/01213/FUL</t>
  </si>
  <si>
    <t>Land adj 141 New Street
Brightlingsea</t>
  </si>
  <si>
    <t>C200</t>
  </si>
  <si>
    <t>Unparished
(West Clacton and Jaywick Sands Ward)</t>
  </si>
  <si>
    <t>09/01224/FUL</t>
  </si>
  <si>
    <t>2-4 Flowers Way
Jaywick</t>
  </si>
  <si>
    <t>Hamidi/Haque</t>
  </si>
  <si>
    <t>C201</t>
  </si>
  <si>
    <t>21.Marine Parade Play Area</t>
  </si>
  <si>
    <t>C204 C676</t>
  </si>
  <si>
    <t>GenCap</t>
  </si>
  <si>
    <t>12/00622/FUL</t>
  </si>
  <si>
    <t>Land adj 21 Lancaster Gardens West, Clacton</t>
  </si>
  <si>
    <t>William Wright</t>
  </si>
  <si>
    <t>C202</t>
  </si>
  <si>
    <t>14/00446/FUL</t>
  </si>
  <si>
    <t>Land adj 1 Dove House Cottages, Oakley Road
Dovercourt</t>
  </si>
  <si>
    <t>Maureen/Chris Gibson</t>
  </si>
  <si>
    <t>C205</t>
  </si>
  <si>
    <t>13/00616/FUL</t>
  </si>
  <si>
    <t>66 Craigfield Ave</t>
  </si>
  <si>
    <t>Bull/Chisnall</t>
  </si>
  <si>
    <t>C206</t>
  </si>
  <si>
    <t>Lt Oakley</t>
  </si>
  <si>
    <t>18/01773/FUL</t>
  </si>
  <si>
    <t>Land rear of 17 Mayes Lane
Little Oakley</t>
  </si>
  <si>
    <t>Mr and Mrs Palmby</t>
  </si>
  <si>
    <t>C208</t>
  </si>
  <si>
    <t>Mistley</t>
  </si>
  <si>
    <t>Furze Hill Play Area</t>
  </si>
  <si>
    <t>18/01644/FUL</t>
  </si>
  <si>
    <t>Land south of Harwich Road
Mistley</t>
  </si>
  <si>
    <t>English Rural
Housing Association</t>
  </si>
  <si>
    <t>C212</t>
  </si>
  <si>
    <t>18/02115/FUL</t>
  </si>
  <si>
    <t>17 Seafields Road,
Holland</t>
  </si>
  <si>
    <t>K Sorrell</t>
  </si>
  <si>
    <t>C213</t>
  </si>
  <si>
    <t xml:space="preserve">64.Hereford Road </t>
  </si>
  <si>
    <t>18/01950/FUL</t>
  </si>
  <si>
    <t>Larges Farm Cottage
Kirby Road, Frinton</t>
  </si>
  <si>
    <t>J/M Nash</t>
  </si>
  <si>
    <t>C214</t>
  </si>
  <si>
    <t>17/01318/FUL</t>
  </si>
  <si>
    <t>C216</t>
  </si>
  <si>
    <t>17/01917/FUL</t>
  </si>
  <si>
    <t>Windmill house,
The Street, Ramsey</t>
  </si>
  <si>
    <t>Buchan/Moakson</t>
  </si>
  <si>
    <t>C218</t>
  </si>
  <si>
    <t>Unparished
(St Osyth Ward)</t>
  </si>
  <si>
    <t>18/00379/OUT</t>
  </si>
  <si>
    <t>Land rear 820 &amp; 824 St Johns Road, Clacton</t>
  </si>
  <si>
    <t>Wallace/Leisure Fame Ltd</t>
  </si>
  <si>
    <t>C220</t>
  </si>
  <si>
    <t>65. St Osyth Priory Meadow</t>
  </si>
  <si>
    <t>19/00698/FUL</t>
  </si>
  <si>
    <t>Thorpe House,
149 Harwich Road, 
Lt Clacton</t>
  </si>
  <si>
    <t>D Messenger</t>
  </si>
  <si>
    <t>C225</t>
  </si>
  <si>
    <t>67.Lt Clacton Plough Corner</t>
  </si>
  <si>
    <t>18/01772/FUL</t>
  </si>
  <si>
    <t>17 Mayes Lane, Lt Oakley, Harwich</t>
  </si>
  <si>
    <t>Stephen/Mandy Palmby</t>
  </si>
  <si>
    <t>C230</t>
  </si>
  <si>
    <t>73. Little Oakley Play Area</t>
  </si>
  <si>
    <t>19/00719/FUL</t>
  </si>
  <si>
    <t>3 Stratford Road, Holland</t>
  </si>
  <si>
    <t>Burfoot
Homes Ltd</t>
  </si>
  <si>
    <t>C234</t>
  </si>
  <si>
    <t>Tokely Road Play Area</t>
  </si>
  <si>
    <t>18/00194/FUL</t>
  </si>
  <si>
    <t>Land at Tokely Road, Frating</t>
  </si>
  <si>
    <t>Sanctuary Affordable Housing Ltd</t>
  </si>
  <si>
    <t>C236</t>
  </si>
  <si>
    <t xml:space="preserve">32.Tokely Road Play Area </t>
  </si>
  <si>
    <t>C204 C022</t>
  </si>
  <si>
    <t>Foots Farm</t>
  </si>
  <si>
    <t>20/00065/FUL</t>
  </si>
  <si>
    <t>Land at Foots Farm, Thorpe Road, Clacton</t>
  </si>
  <si>
    <t>Bramwood Property Development Ltd</t>
  </si>
  <si>
    <t>C240</t>
  </si>
  <si>
    <t>10. Foots Farm
Thorpe Road</t>
  </si>
  <si>
    <t>Harwich Road Play Area</t>
  </si>
  <si>
    <t>20/00781/FUL</t>
  </si>
  <si>
    <t>Land east of Bradfield Road,
Wix</t>
  </si>
  <si>
    <t>M R Payne &amp; Sons Ltd</t>
  </si>
  <si>
    <t>C241</t>
  </si>
  <si>
    <t>Thorrington</t>
  </si>
  <si>
    <t>Chapel Lane, Thorrington</t>
  </si>
  <si>
    <t>18/01558/FUL</t>
  </si>
  <si>
    <t>Land adj 5 Chapel Lane, Thorrington</t>
  </si>
  <si>
    <t>P &amp; T Marsh</t>
  </si>
  <si>
    <t>C242</t>
  </si>
  <si>
    <t>34. Thorrington Play Area</t>
  </si>
  <si>
    <t>C205 C672 PG13</t>
  </si>
  <si>
    <t>Memorial Club, Lt Oakley</t>
  </si>
  <si>
    <t>18/01726/FUL</t>
  </si>
  <si>
    <t>Burnthouse Farm, Oakley Road, Lt Oakley</t>
  </si>
  <si>
    <t>BHF Developments Ltd</t>
  </si>
  <si>
    <t>C245</t>
  </si>
  <si>
    <t>69. Lt Oakley - Memorial Club</t>
  </si>
  <si>
    <t>Colchester Road Play Area</t>
  </si>
  <si>
    <t>16/00362/FUL</t>
  </si>
  <si>
    <t>Hull Farm Barn, Spring Valley</t>
  </si>
  <si>
    <t>Webster / Simms</t>
  </si>
  <si>
    <t>C246</t>
  </si>
  <si>
    <t>Old Road Play Area</t>
  </si>
  <si>
    <t>18/01446/FUL</t>
  </si>
  <si>
    <t>2 Valley Road, Clacton</t>
  </si>
  <si>
    <t>Punch Partnerships Ltd</t>
  </si>
  <si>
    <t>C248</t>
  </si>
  <si>
    <t>11/00901/FUL</t>
  </si>
  <si>
    <t>Land adj entrance Sacketts Grove Caravan Park, Clacton</t>
  </si>
  <si>
    <t>Smith Farms (Clacton) Ltd</t>
  </si>
  <si>
    <t>C251</t>
  </si>
  <si>
    <t>Hilltop Play Area, Weeley</t>
  </si>
  <si>
    <t>18/01839/FUL</t>
  </si>
  <si>
    <t>Millets, Thorpe Road, Weeley</t>
  </si>
  <si>
    <t>F &amp; L Hunn</t>
  </si>
  <si>
    <t>C252</t>
  </si>
  <si>
    <t>Pork Lane Play Area</t>
  </si>
  <si>
    <t>20/00372/FUL</t>
  </si>
  <si>
    <t>Oak Cottage, Main Road, Gt Holland, Frinton</t>
  </si>
  <si>
    <t>C Keston</t>
  </si>
  <si>
    <t>C253</t>
  </si>
  <si>
    <t>75. Play Area Pork Lane</t>
  </si>
  <si>
    <t>19/00560/OUT</t>
  </si>
  <si>
    <t>Greenways, Church Lane, Gt Holland, Frinton</t>
  </si>
  <si>
    <t>A &amp; M Hobbins</t>
  </si>
  <si>
    <t>C254</t>
  </si>
  <si>
    <t>19/00270/FUL</t>
  </si>
  <si>
    <t>Hunters Moon, Colchester Road, Wix</t>
  </si>
  <si>
    <t>B Stennett</t>
  </si>
  <si>
    <t>C255</t>
  </si>
  <si>
    <t>Lockyers Wood</t>
  </si>
  <si>
    <t>20/00628/FUL</t>
  </si>
  <si>
    <t>Land southwest of Lonsdale Road, Thorpe</t>
  </si>
  <si>
    <t>Principal Homes Ltd</t>
  </si>
  <si>
    <t>C256</t>
  </si>
  <si>
    <t>12/01135/OUT</t>
  </si>
  <si>
    <t>Land at White Hart Inn
Harwich Road, Wix</t>
  </si>
  <si>
    <t>G &amp; K Groundworks Ltd</t>
  </si>
  <si>
    <t>C258</t>
  </si>
  <si>
    <t>56. Wix - White Hart Inn</t>
  </si>
  <si>
    <t>Play Area, Clacton Road,
Weeley</t>
  </si>
  <si>
    <t>20/00599/FUL</t>
  </si>
  <si>
    <t>43 Mill Lane
Weeley Heath</t>
  </si>
  <si>
    <t>Bridgebank Homes Ltd</t>
  </si>
  <si>
    <t>C259</t>
  </si>
  <si>
    <t>Play Area, Halstead Road, Kirby Cross</t>
  </si>
  <si>
    <t>20/00380/FUL</t>
  </si>
  <si>
    <t>Land rear of 56-66 Frinton Road, Kirby Cross</t>
  </si>
  <si>
    <t>EMP Kirby Ltd</t>
  </si>
  <si>
    <t>C260</t>
  </si>
  <si>
    <t>12. Halstead Rd, New Equipment</t>
  </si>
  <si>
    <t>C204 C670</t>
  </si>
  <si>
    <t>Payhways at Crescent Gardens, Frinton</t>
  </si>
  <si>
    <t>18/02012/FUL</t>
  </si>
  <si>
    <t>Land adj 8 The Crescent
Frinton</t>
  </si>
  <si>
    <t>S &amp; D Peterson</t>
  </si>
  <si>
    <t>C261</t>
  </si>
  <si>
    <t>19. Frinton Crescent Garden</t>
  </si>
  <si>
    <t>Play Area at Roydon Way, Frinton</t>
  </si>
  <si>
    <t>19/01369/FUL</t>
  </si>
  <si>
    <t>Land at 101 Pole Barn Lane and 54 Greenway, Frinton</t>
  </si>
  <si>
    <t>P G Oxley Ltd</t>
  </si>
  <si>
    <t>C263</t>
  </si>
  <si>
    <t>11. Roydon Way, Frinton
2nd request</t>
  </si>
  <si>
    <t>20/01449/FUL</t>
  </si>
  <si>
    <t>C264</t>
  </si>
  <si>
    <t>57. Pork Lane</t>
  </si>
  <si>
    <t>Harold Lilley Playing Field</t>
  </si>
  <si>
    <t>19/00005/OUT</t>
  </si>
  <si>
    <t>Land rear 8A Holland Road
Lt Clacton</t>
  </si>
  <si>
    <t>Malcolm/Susan Chillingworth</t>
  </si>
  <si>
    <t>C266</t>
  </si>
  <si>
    <t>18/00367/FUL</t>
  </si>
  <si>
    <t>Land north Cockaynes Lane, Alresford</t>
  </si>
  <si>
    <t>C267</t>
  </si>
  <si>
    <t>Adult Gym Equipment,
Chapel Lane</t>
  </si>
  <si>
    <t>18/00163/FUL</t>
  </si>
  <si>
    <t>Land west Edwards Drive, Clacton Road, Thorrington</t>
  </si>
  <si>
    <t>Edwards/McNair/
Walker/Mann</t>
  </si>
  <si>
    <t>C268</t>
  </si>
  <si>
    <t>35. Thorrington, Gym</t>
  </si>
  <si>
    <t>C205 C672 PG14</t>
  </si>
  <si>
    <t>Play Area Colchester Road</t>
  </si>
  <si>
    <t>20/00158/OUT</t>
  </si>
  <si>
    <t>Land south west Ardleigh Bowls Club, Colchester Rd</t>
  </si>
  <si>
    <t>City Trustees Ltd</t>
  </si>
  <si>
    <t>C269</t>
  </si>
  <si>
    <t>Priory Meadow
St Osyth</t>
  </si>
  <si>
    <t>20/00629/FUL</t>
  </si>
  <si>
    <t>Land adj Leisureglades Park and Fronting,
St Johns Road</t>
  </si>
  <si>
    <t>Leisure Fame Ltd</t>
  </si>
  <si>
    <t>C270</t>
  </si>
  <si>
    <t>46.Priory Meadow St Osyth</t>
  </si>
  <si>
    <t>Outplay facilities,
Bockings Elm</t>
  </si>
  <si>
    <t>18/00540/FUL</t>
  </si>
  <si>
    <t>Land rear 683 St Johns Road, Clacton</t>
  </si>
  <si>
    <t>C271</t>
  </si>
  <si>
    <t>Skate Park,
Cowley Park</t>
  </si>
  <si>
    <t>15/01693/FUL</t>
  </si>
  <si>
    <t>2 Recess Villas, Bypass Road
St Osyth</t>
  </si>
  <si>
    <t>Stephen/Mandy Robertson</t>
  </si>
  <si>
    <t>C273</t>
  </si>
  <si>
    <t>St Andrews Close, Recreation Ground</t>
  </si>
  <si>
    <t>15/01277/OUT</t>
  </si>
  <si>
    <t>St Andrews Close, Alresford</t>
  </si>
  <si>
    <t>C275</t>
  </si>
  <si>
    <t>40. St Andrews Close</t>
  </si>
  <si>
    <t>Clacton Road, Weeley</t>
  </si>
  <si>
    <t>18/01698/OUT</t>
  </si>
  <si>
    <t>2 Barnfields, Clacton Road, Weeley Heath</t>
  </si>
  <si>
    <t>White/Thatcher</t>
  </si>
  <si>
    <t>C276</t>
  </si>
  <si>
    <t>C277</t>
  </si>
  <si>
    <t>HRA Acquisition 43 Chevy Ct</t>
  </si>
  <si>
    <t>HRA Acquisition 9 College Court</t>
  </si>
  <si>
    <t>C100 H888</t>
  </si>
  <si>
    <t>Cliff Park, Dovercourt</t>
  </si>
  <si>
    <t>21/00174/OUT</t>
  </si>
  <si>
    <t>Dovercourt House, 23-25 Fronks Road, Dovercourt</t>
  </si>
  <si>
    <t>J Roberts (Holdings) Ltd</t>
  </si>
  <si>
    <t>C278</t>
  </si>
  <si>
    <t>19/01261/FUL</t>
  </si>
  <si>
    <t>Land adj 2 Wivenhoe Road, Alresford</t>
  </si>
  <si>
    <t>A &amp; K Pope</t>
  </si>
  <si>
    <t>C279</t>
  </si>
  <si>
    <t>Crescent Gardens, Frinton</t>
  </si>
  <si>
    <t>21/00207/FUL</t>
  </si>
  <si>
    <t>Gainsborough Lodge, 169 Connaught Ave, Frinton</t>
  </si>
  <si>
    <t>M Hurn</t>
  </si>
  <si>
    <t>C280</t>
  </si>
  <si>
    <t>Western Prom Play Area, B'Sea</t>
  </si>
  <si>
    <t>21/00601/FUL</t>
  </si>
  <si>
    <t>Land north Samsons Road, B'sea</t>
  </si>
  <si>
    <t>C282</t>
  </si>
  <si>
    <t>18/01348/FUL</t>
  </si>
  <si>
    <t>Land adj The Coach House, Colchester Rd, Thorpe</t>
  </si>
  <si>
    <t>L Jones</t>
  </si>
  <si>
    <t>C283</t>
  </si>
  <si>
    <t>Lockyers Wood, Thorpe</t>
  </si>
  <si>
    <t>19/01635/FUL</t>
  </si>
  <si>
    <t>Land adj The Woodlands, Edward Rd, Thorpe</t>
  </si>
  <si>
    <t>Bocking Homes Ltd</t>
  </si>
  <si>
    <t>C284</t>
  </si>
  <si>
    <t>20/00791/FUL</t>
  </si>
  <si>
    <t>2 Stone Hall Gardens, Lt Clacton</t>
  </si>
  <si>
    <t>S Jenion</t>
  </si>
  <si>
    <t>C286</t>
  </si>
  <si>
    <t xml:space="preserve">68. Harold Lilley </t>
  </si>
  <si>
    <t>Bradfield</t>
  </si>
  <si>
    <t>The Street, Bradfield</t>
  </si>
  <si>
    <t>19/01937/FUL</t>
  </si>
  <si>
    <t>Fieldley House, Steam Mill Road, Bradfield</t>
  </si>
  <si>
    <t>Roman Homes LLP</t>
  </si>
  <si>
    <t>C287</t>
  </si>
  <si>
    <t>59. Bradfield Play Area</t>
  </si>
  <si>
    <t>20/01640/FUL</t>
  </si>
  <si>
    <t>Byeways, New Thorpe Ave, Thorpe le Soken</t>
  </si>
  <si>
    <t>C288</t>
  </si>
  <si>
    <t>St Osyth</t>
  </si>
  <si>
    <t>Priory Meadows, Park Road</t>
  </si>
  <si>
    <t>19/00929 FUL</t>
  </si>
  <si>
    <t>110 Colchester Road, 
St Osyth</t>
  </si>
  <si>
    <t>K J Roy</t>
  </si>
  <si>
    <t>C289</t>
  </si>
  <si>
    <t>Millennium Green, Station Road</t>
  </si>
  <si>
    <t>19/00968/OUT</t>
  </si>
  <si>
    <t>Cherrytree Farm, Harwich Rd, Ardleigh</t>
  </si>
  <si>
    <t>Nigel/Amanda Orrin</t>
  </si>
  <si>
    <t>C290</t>
  </si>
  <si>
    <t>58.Ardleigh</t>
  </si>
  <si>
    <t>LEAP at site</t>
  </si>
  <si>
    <t>15/01820/OUT</t>
  </si>
  <si>
    <t>Land adj Heckford House, Gt Bentley</t>
  </si>
  <si>
    <t>Welbeck Strategic Land LLP</t>
  </si>
  <si>
    <t>C291</t>
  </si>
  <si>
    <t>55.Gt Bentley Equip</t>
  </si>
  <si>
    <t>62.Gt Bentley Repairs</t>
  </si>
  <si>
    <t>Plough Corner</t>
  </si>
  <si>
    <t>21/00458/FUL</t>
  </si>
  <si>
    <t>Land off Connaught Road, Weeley</t>
  </si>
  <si>
    <t>Fuller</t>
  </si>
  <si>
    <t>C292</t>
  </si>
  <si>
    <t>19/01629/FUL</t>
  </si>
  <si>
    <t>Hope Cottage, Crown Lane South, Ardleigh</t>
  </si>
  <si>
    <t>D &amp; N Stewart</t>
  </si>
  <si>
    <t>C293</t>
  </si>
  <si>
    <t>12/01325/FUL</t>
  </si>
  <si>
    <t>Potters Cottage, Harwich Road, Wix</t>
  </si>
  <si>
    <t>Z Moonflower</t>
  </si>
  <si>
    <t>C294</t>
  </si>
  <si>
    <t>The Street Open Space</t>
  </si>
  <si>
    <t>21/01754/FUL</t>
  </si>
  <si>
    <t>Bradfield Methodist Church, Heath Road, Bradfield</t>
  </si>
  <si>
    <t>R Bathory</t>
  </si>
  <si>
    <t>C296</t>
  </si>
  <si>
    <t xml:space="preserve">59.Bradfield Play Area </t>
  </si>
  <si>
    <t>Bathouse Meadow Open Space</t>
  </si>
  <si>
    <t>21/00815/FUL</t>
  </si>
  <si>
    <t>Coastguard Station, East Terrace, Walton on the Naze</t>
  </si>
  <si>
    <t>Abbeylord Properties Ltd</t>
  </si>
  <si>
    <t>C297</t>
  </si>
  <si>
    <t>Conservation</t>
  </si>
  <si>
    <t>10/00202/FUL</t>
  </si>
  <si>
    <t>Land at Bathside Bay, Harwich</t>
  </si>
  <si>
    <t>Harwich International Port Ltd</t>
  </si>
  <si>
    <t>C300</t>
  </si>
  <si>
    <t>21/01001/FUL</t>
  </si>
  <si>
    <t>Land between Hawthorne House and 15 Weeley Road, Lt Clacton</t>
  </si>
  <si>
    <t>S Clarke &amp; D Brown</t>
  </si>
  <si>
    <t>C301</t>
  </si>
  <si>
    <t>C302</t>
  </si>
  <si>
    <t>Unparished</t>
  </si>
  <si>
    <t>Rush Green 
Recreation Ground</t>
  </si>
  <si>
    <t>20/00780/FUL</t>
  </si>
  <si>
    <t>Rear of 98 Jaywick Lane,
Clacton</t>
  </si>
  <si>
    <t>Weeley Developments Ltd</t>
  </si>
  <si>
    <t>C305</t>
  </si>
  <si>
    <t>20/01058/FUL</t>
  </si>
  <si>
    <t>Land north Mount View, Fox Street, Ardleigh</t>
  </si>
  <si>
    <t>W &amp; S Marshall</t>
  </si>
  <si>
    <t>C306</t>
  </si>
  <si>
    <t>Bayards Recreation Ground</t>
  </si>
  <si>
    <t>19/00179/FUL</t>
  </si>
  <si>
    <t>Land at Folkards Lane, Brightlingsea</t>
  </si>
  <si>
    <t>S Sansum</t>
  </si>
  <si>
    <t>C309</t>
  </si>
  <si>
    <t>Outside Play Equipment Gt Bentley</t>
  </si>
  <si>
    <t>14/01750/OUT</t>
  </si>
  <si>
    <t>Land at Station Road, Plough Road, Gt Bentley</t>
  </si>
  <si>
    <t>A &amp; D Irwin</t>
  </si>
  <si>
    <t>C310</t>
  </si>
  <si>
    <t>55. Gt Bentley Equip</t>
  </si>
  <si>
    <t>21/01007/FUL</t>
  </si>
  <si>
    <t>59-67 Butchers Lane, Walton</t>
  </si>
  <si>
    <t>S Stanley/T Halls</t>
  </si>
  <si>
    <t>C311</t>
  </si>
  <si>
    <t xml:space="preserve">60.Bath House </t>
  </si>
  <si>
    <t>21/02131/FUL</t>
  </si>
  <si>
    <t>Land adj Ashcroft, St Michaels Road, Thorpe</t>
  </si>
  <si>
    <t>C312</t>
  </si>
  <si>
    <t>Elmstead</t>
  </si>
  <si>
    <t>Charity Fields</t>
  </si>
  <si>
    <t>20/01201/OUT</t>
  </si>
  <si>
    <t>Land adj The Willows, Clacton Road, Elmstead</t>
  </si>
  <si>
    <t>Dines/Dines /Scarlett/Fink</t>
  </si>
  <si>
    <t>C315</t>
  </si>
  <si>
    <t>3G Pitch, Charity Fields</t>
  </si>
  <si>
    <t>20/00239/FUL</t>
  </si>
  <si>
    <t>Land at Clacton Road, Elmstead Market</t>
  </si>
  <si>
    <t>Lanswood Ltd</t>
  </si>
  <si>
    <t>C318</t>
  </si>
  <si>
    <t>Parish Playing Fields</t>
  </si>
  <si>
    <t>22/00569/VOC</t>
  </si>
  <si>
    <t>Land adj Batemans Lane, Weeley Road, Little Clacton</t>
  </si>
  <si>
    <t>Iniquity Ltd</t>
  </si>
  <si>
    <t>C319</t>
  </si>
  <si>
    <t>21/01676/FUL</t>
  </si>
  <si>
    <t>Land adj Stoney Acres, Robinson Road, B'Sea</t>
  </si>
  <si>
    <t>Daybar Ltd</t>
  </si>
  <si>
    <t>C320</t>
  </si>
  <si>
    <t>School Lane, Lawford</t>
  </si>
  <si>
    <t>20/01335/OUT</t>
  </si>
  <si>
    <t>Land adj 39 Harwich Road, Lawford</t>
  </si>
  <si>
    <t>C Burton / D Burton</t>
  </si>
  <si>
    <t>C321</t>
  </si>
  <si>
    <t>Old School Lane, Elmstead</t>
  </si>
  <si>
    <t>14/01728/OUT</t>
  </si>
  <si>
    <t>Charity Field, Colchester Road, Elmstead</t>
  </si>
  <si>
    <t>Stone Crest Homes Ltd</t>
  </si>
  <si>
    <t>C324</t>
  </si>
  <si>
    <t>Bockings Elm Play Area</t>
  </si>
  <si>
    <t>17/01964/OUT</t>
  </si>
  <si>
    <t>Land at 522 St Johns Road, Clacton</t>
  </si>
  <si>
    <t>J Brazier</t>
  </si>
  <si>
    <t>C325</t>
  </si>
  <si>
    <t>21/01409/FUL</t>
  </si>
  <si>
    <t>Martello Caravan and Camp Site, Kirby Road, Walton</t>
  </si>
  <si>
    <t>Aspire New Homes Ltd</t>
  </si>
  <si>
    <t>C327</t>
  </si>
  <si>
    <t>20/01739/FUL</t>
  </si>
  <si>
    <t>Land at School Road, Elmstead</t>
  </si>
  <si>
    <t>Go Holdings (School Lane) Ltd</t>
  </si>
  <si>
    <t>C331</t>
  </si>
  <si>
    <t>21/01017/FUL</t>
  </si>
  <si>
    <t>Site at Folkards Lane, Brightlingsea</t>
  </si>
  <si>
    <t>B &amp; T Barton</t>
  </si>
  <si>
    <t>C332</t>
  </si>
  <si>
    <t>Vista Road
Recreation Ground</t>
  </si>
  <si>
    <t>21/01573/FUL</t>
  </si>
  <si>
    <t>Mayfield Chambers, 
93 Station Road, Clacton</t>
  </si>
  <si>
    <t>Orwell Build (Clacton) Ltd</t>
  </si>
  <si>
    <t>C334</t>
  </si>
  <si>
    <t>Harwich Road Open Space</t>
  </si>
  <si>
    <t>20/01105/FUL</t>
  </si>
  <si>
    <t>Land south of Harwich Road, Wix</t>
  </si>
  <si>
    <t>Gee / Alan / Davidson</t>
  </si>
  <si>
    <t>C335</t>
  </si>
  <si>
    <t>19/01031/OUT</t>
  </si>
  <si>
    <t>Grange Farm Bungalow, Clacton Road, Elmstead</t>
  </si>
  <si>
    <t>Hills Residential Contruction Ltd</t>
  </si>
  <si>
    <t>C336</t>
  </si>
  <si>
    <t xml:space="preserve">76. Old School Lane </t>
  </si>
  <si>
    <t>Play are managed by Ramsey Memorial Trust</t>
  </si>
  <si>
    <t>20/00134/FUL</t>
  </si>
  <si>
    <t>Michaelstowe Farm, Ramsey</t>
  </si>
  <si>
    <t>ABC City Ltd</t>
  </si>
  <si>
    <t>C337</t>
  </si>
  <si>
    <t>War Memorial play area</t>
  </si>
  <si>
    <t>17/01811/OUT</t>
  </si>
  <si>
    <t>Geisha / Mallett / Morfort</t>
  </si>
  <si>
    <t>C357</t>
  </si>
  <si>
    <t>Play Area Vista Road</t>
  </si>
  <si>
    <t>18/00772/FUL</t>
  </si>
  <si>
    <t>Former Travis Perkins yard, 38-42 Oxford Road, Clacton</t>
  </si>
  <si>
    <t>C338</t>
  </si>
  <si>
    <t>Park Playing Fields</t>
  </si>
  <si>
    <t>21/00738/FUL</t>
  </si>
  <si>
    <t>High Beech, Turpins Lane, Kirby Cross</t>
  </si>
  <si>
    <t>B &amp; P Swift</t>
  </si>
  <si>
    <t>C339</t>
  </si>
  <si>
    <t>Priory Meadow, Park Road</t>
  </si>
  <si>
    <t>21/00375/FUL</t>
  </si>
  <si>
    <t>34 Broadstrood, St Osyth</t>
  </si>
  <si>
    <t>K Donovan</t>
  </si>
  <si>
    <t>C341</t>
  </si>
  <si>
    <t>22/00196/FUL</t>
  </si>
  <si>
    <t>Former Methodist Church, The Street, Lt Clacton</t>
  </si>
  <si>
    <t>G Boyle</t>
  </si>
  <si>
    <t>C342</t>
  </si>
  <si>
    <t>67. Lt Clacton Plough Corner</t>
  </si>
  <si>
    <t>21/02178/FUL</t>
  </si>
  <si>
    <t>199 Wivenhoe Road, Alresford</t>
  </si>
  <si>
    <t>Kingsford Homes Ltd</t>
  </si>
  <si>
    <t>C343</t>
  </si>
  <si>
    <t>21/01966/FUL</t>
  </si>
  <si>
    <t>95-97 Connaught Avenue, Frinton</t>
  </si>
  <si>
    <t>S Blanc</t>
  </si>
  <si>
    <t>C344</t>
  </si>
  <si>
    <t>43.Crescent Gardens,Frinton</t>
  </si>
  <si>
    <t>Dovercourt Pool, Low Road</t>
  </si>
  <si>
    <t>22/01227/VOC</t>
  </si>
  <si>
    <t>139 Fronks Road, Dovercourt</t>
  </si>
  <si>
    <t>NFC Homes (South East) Ltd</t>
  </si>
  <si>
    <t>C345</t>
  </si>
  <si>
    <t>19/00738/FUL</t>
  </si>
  <si>
    <t>Land rear 1 &amp; 2 The Paddocks, Windmill Road, Bradfield</t>
  </si>
  <si>
    <t>Carl Curtis</t>
  </si>
  <si>
    <t>C346</t>
  </si>
  <si>
    <t>21/01562/FUL</t>
  </si>
  <si>
    <t>C347</t>
  </si>
  <si>
    <t>20/01748/FUL</t>
  </si>
  <si>
    <t>C348</t>
  </si>
  <si>
    <t>20/01784/FUL</t>
  </si>
  <si>
    <t>C349</t>
  </si>
  <si>
    <t>22/00057/FUL</t>
  </si>
  <si>
    <t>Land off Clacton Road, Elmstead Market</t>
  </si>
  <si>
    <t>C352</t>
  </si>
  <si>
    <t>21/01574/FUL</t>
  </si>
  <si>
    <t>10 Connaught Gardens East, Clacton</t>
  </si>
  <si>
    <t>Bilaman Ltd</t>
  </si>
  <si>
    <t>C355</t>
  </si>
  <si>
    <t>Eastcliff, Holland</t>
  </si>
  <si>
    <t>19/01266/FUL</t>
  </si>
  <si>
    <t>C356</t>
  </si>
  <si>
    <t xml:space="preserve">74. Eastcliff Playing Fields </t>
  </si>
  <si>
    <t>Dove Crescent Play Area</t>
  </si>
  <si>
    <t>21/00426/FUL</t>
  </si>
  <si>
    <t>723 Main Road, Harwich</t>
  </si>
  <si>
    <t>MD Ipswich Ltd</t>
  </si>
  <si>
    <t>C358</t>
  </si>
  <si>
    <t>Dumont Ave, Point Clear</t>
  </si>
  <si>
    <t>19/00610/FUL</t>
  </si>
  <si>
    <t>Land at Oakmead Road, St Osyth</t>
  </si>
  <si>
    <t>S Lewis</t>
  </si>
  <si>
    <t>C359</t>
  </si>
  <si>
    <t>61. Dumont Avenue</t>
  </si>
  <si>
    <t>71. Dumont Avenue</t>
  </si>
  <si>
    <t>Lodge Road Field</t>
  </si>
  <si>
    <t>22/00250/FUL</t>
  </si>
  <si>
    <t>Land to Southwest of Hammond Drive, Ramsey</t>
  </si>
  <si>
    <t>Tocia Properties Ltd</t>
  </si>
  <si>
    <t>C360</t>
  </si>
  <si>
    <t>Halstead Road Play Area</t>
  </si>
  <si>
    <t>21/01392/FUL</t>
  </si>
  <si>
    <t>87 Thorpe Road, Kirby</t>
  </si>
  <si>
    <t>A Gillman</t>
  </si>
  <si>
    <t>C362</t>
  </si>
  <si>
    <t>12/00818/FUL</t>
  </si>
  <si>
    <t>12 Weeley Road, Lt Clacton</t>
  </si>
  <si>
    <t>C Browning</t>
  </si>
  <si>
    <t>C364</t>
  </si>
  <si>
    <t>12/00396/FUL</t>
  </si>
  <si>
    <t>Dianthus, Bromley Road, Elmstead</t>
  </si>
  <si>
    <t>H Smith / D Smith</t>
  </si>
  <si>
    <t>C365</t>
  </si>
  <si>
    <t>13/01213/FUL</t>
  </si>
  <si>
    <t>Malt Store, Malt Kiln and Barley Kiln, Mistley</t>
  </si>
  <si>
    <t>Gladedale Estates Ltd</t>
  </si>
  <si>
    <t>C366</t>
  </si>
  <si>
    <t>13/00822/FUL</t>
  </si>
  <si>
    <t>Lamb Farm, Colchester Rd, St Osyth</t>
  </si>
  <si>
    <t>A &amp; J Powell</t>
  </si>
  <si>
    <t>C367</t>
  </si>
  <si>
    <t xml:space="preserve">71. Dumont Avenue </t>
  </si>
  <si>
    <t>13/00015/FUL</t>
  </si>
  <si>
    <t>78 Landermere Road, Thorpe le Soken</t>
  </si>
  <si>
    <t>M Mann / A Jackson</t>
  </si>
  <si>
    <t>C368</t>
  </si>
  <si>
    <t>14/01048/FUL</t>
  </si>
  <si>
    <t>Bradfield Fruit Farm, The Street, Manningtree</t>
  </si>
  <si>
    <t>T &amp; S Flatman</t>
  </si>
  <si>
    <t>C369</t>
  </si>
  <si>
    <t>14/01448/FUL</t>
  </si>
  <si>
    <t>Chartfield Cottage, Walton Road, Kirby le Soken</t>
  </si>
  <si>
    <t>G Chisnall / K Stanton</t>
  </si>
  <si>
    <t>C370</t>
  </si>
  <si>
    <t>66.Kirby Playing Fields</t>
  </si>
  <si>
    <t>Lt Bromley</t>
  </si>
  <si>
    <t>09/00808/OUT</t>
  </si>
  <si>
    <t>The Old Blacksmiths Bentley Road Little Bromley</t>
  </si>
  <si>
    <t>Mr K Lamb</t>
  </si>
  <si>
    <t>CE73</t>
  </si>
  <si>
    <t>10/00714/FUL</t>
  </si>
  <si>
    <t>Old School House Rectory Road Little Oakley</t>
  </si>
  <si>
    <t>Mr and Mrs K Stevens</t>
  </si>
  <si>
    <t>CE78</t>
  </si>
  <si>
    <t>10/00936/FUL</t>
  </si>
  <si>
    <t>Two Chimneys Old School Lane Elmstead</t>
  </si>
  <si>
    <t>Mr and Mrs P Cowell</t>
  </si>
  <si>
    <t>CE94</t>
  </si>
  <si>
    <t>Garland Road Play Area</t>
  </si>
  <si>
    <t>16/02128/OUT</t>
  </si>
  <si>
    <t xml:space="preserve">Land West Edward Street Parkeston </t>
  </si>
  <si>
    <t xml:space="preserve">Arpac Ltd </t>
  </si>
  <si>
    <t>C363</t>
  </si>
  <si>
    <t>47.Land West of Edward Street</t>
  </si>
  <si>
    <t>Play Area at Rush Green Recreational Ground</t>
  </si>
  <si>
    <t>17/02055/FUL</t>
  </si>
  <si>
    <t>Land at Sacketts Grove Holiday park , Jaywick Lane , Clacton</t>
  </si>
  <si>
    <t xml:space="preserve">Tingdene Parks Ltd </t>
  </si>
  <si>
    <t>C372</t>
  </si>
  <si>
    <t>19/00337/FUL</t>
  </si>
  <si>
    <t xml:space="preserve">120 Golf Green Road, Jaywick </t>
  </si>
  <si>
    <t>Greg Panrucker</t>
  </si>
  <si>
    <t>C373</t>
  </si>
  <si>
    <t>Play Area St Andrews Close Alresford</t>
  </si>
  <si>
    <t>20/00365/OUT</t>
  </si>
  <si>
    <t>Land Rear of 1 Coach Road, Alresford</t>
  </si>
  <si>
    <t>Raymond Edwards</t>
  </si>
  <si>
    <t>C374</t>
  </si>
  <si>
    <t>19/00283/FUL</t>
  </si>
  <si>
    <t>Land East of Halstead Road Kirby Cross</t>
  </si>
  <si>
    <t xml:space="preserve">Linden ltd </t>
  </si>
  <si>
    <t>C375</t>
  </si>
  <si>
    <t>C376</t>
  </si>
  <si>
    <t>20/01294/FUL</t>
  </si>
  <si>
    <t xml:space="preserve">The Royal 387 Main Road Harwich </t>
  </si>
  <si>
    <t>C377</t>
  </si>
  <si>
    <t>Play Area Pork Lane Gt Holland</t>
  </si>
  <si>
    <t>19/00724/OUT</t>
  </si>
  <si>
    <t>Land east of Pork Lane, Great Holland</t>
  </si>
  <si>
    <t>Mr &amp; Mrs T Candler &amp; D Akers</t>
  </si>
  <si>
    <t>C378</t>
  </si>
  <si>
    <t>11/00272/FUL</t>
  </si>
  <si>
    <t xml:space="preserve">Surrey House 7 Bromley Road Lawford </t>
  </si>
  <si>
    <t>Mr A G Kostelnyk</t>
  </si>
  <si>
    <t>C038</t>
  </si>
  <si>
    <t>52.School Lane , Lawford</t>
  </si>
  <si>
    <t>22/01984/FUL</t>
  </si>
  <si>
    <t xml:space="preserve">Land Adjacent Crossways , Wignall Street, Lawford </t>
  </si>
  <si>
    <t xml:space="preserve">Bannerchoice Developments Ltd </t>
  </si>
  <si>
    <t>C379</t>
  </si>
  <si>
    <t>21/00208/FUL</t>
  </si>
  <si>
    <t>Land rear of Strangers Way, Church Road, Brightlingsea</t>
  </si>
  <si>
    <t xml:space="preserve">Park-Mark Developments Ltd &amp; K Parker </t>
  </si>
  <si>
    <t>C380</t>
  </si>
  <si>
    <t xml:space="preserve">Open Space </t>
  </si>
  <si>
    <t>Heath Road Play Area</t>
  </si>
  <si>
    <t>20/00822/FUL</t>
  </si>
  <si>
    <t>The Laurels, Parsonage Lane, Tendring</t>
  </si>
  <si>
    <t>B Holben</t>
  </si>
  <si>
    <t>C381</t>
  </si>
  <si>
    <t xml:space="preserve">70.Heath Road </t>
  </si>
  <si>
    <t xml:space="preserve">Corner of Pork Lane and Main Road </t>
  </si>
  <si>
    <t>20/00337/OUT</t>
  </si>
  <si>
    <t>Land to the rear of Hollyoak Pork Lane , Great Holland</t>
  </si>
  <si>
    <t>CKR Investment Management Ltd</t>
  </si>
  <si>
    <t>C382</t>
  </si>
  <si>
    <t xml:space="preserve">Weeley and Tendring </t>
  </si>
  <si>
    <t>Village Hall Play Area, Clacton Road,Weeley</t>
  </si>
  <si>
    <t>19/01283/OUT</t>
  </si>
  <si>
    <t xml:space="preserve">Heath Lodge,Clacton Road, Weeley Heath </t>
  </si>
  <si>
    <t>T Foster</t>
  </si>
  <si>
    <t>C383</t>
  </si>
  <si>
    <t xml:space="preserve">Western Promenade Way,Brightlingsea </t>
  </si>
  <si>
    <t xml:space="preserve">21/01864/FUL </t>
  </si>
  <si>
    <t>Brightlingsea New Church,Queen Street, Brightlingsea</t>
  </si>
  <si>
    <t>T &amp; M White</t>
  </si>
  <si>
    <t>C384</t>
  </si>
  <si>
    <t>West Clacton &amp; Jaywick Sands</t>
  </si>
  <si>
    <t>Brooklands,Jaywick</t>
  </si>
  <si>
    <t>21/00442/FUL</t>
  </si>
  <si>
    <t>Site at 22 to24 Wolseley Avenue,Jaywick</t>
  </si>
  <si>
    <t>Viewca Estates Ltd</t>
  </si>
  <si>
    <t>C385</t>
  </si>
  <si>
    <t>Little Clacton</t>
  </si>
  <si>
    <t>Plough Corner, Little Clacton</t>
  </si>
  <si>
    <t>23/00551/FUL</t>
  </si>
  <si>
    <t>Land at Maymead and Albert Talbot Road , Little Clacton</t>
  </si>
  <si>
    <t>S Davis, T Brooker &amp; M Smee</t>
  </si>
  <si>
    <t>C388</t>
  </si>
  <si>
    <t>Unparished (Thorpe Beumont and Great Holland)</t>
  </si>
  <si>
    <t xml:space="preserve">Lockyers Wood </t>
  </si>
  <si>
    <t>21/02022/FUL</t>
  </si>
  <si>
    <t>Site at Chinese Cottage Rest, High Street, Thorpe</t>
  </si>
  <si>
    <t>W &amp; C Rochester</t>
  </si>
  <si>
    <t>C389</t>
  </si>
  <si>
    <t>Lady Nelson Playing Field</t>
  </si>
  <si>
    <t>16/00838/OUT</t>
  </si>
  <si>
    <t xml:space="preserve">Land South of Frinton Road, Thorpe le Soken </t>
  </si>
  <si>
    <t xml:space="preserve">Burfoot Homes Ltd </t>
  </si>
  <si>
    <t>C392</t>
  </si>
  <si>
    <t xml:space="preserve">Unparished </t>
  </si>
  <si>
    <t xml:space="preserve">85 Salisbury Road, Holland </t>
  </si>
  <si>
    <t>20/00019/FUL</t>
  </si>
  <si>
    <t>85 Salisbury Road , Holland</t>
  </si>
  <si>
    <t>C Coley</t>
  </si>
  <si>
    <t>C393</t>
  </si>
  <si>
    <t>B618</t>
  </si>
  <si>
    <t>Unparished ( St James Ward)</t>
  </si>
  <si>
    <t>Public Gardens , Clacton</t>
  </si>
  <si>
    <t>22/00326/FUL</t>
  </si>
  <si>
    <t>2-4 Marine Parade West,Clacton</t>
  </si>
  <si>
    <t>Eftychia Estates Ltd</t>
  </si>
  <si>
    <t>C394</t>
  </si>
  <si>
    <t xml:space="preserve">The Street, Bradfield </t>
  </si>
  <si>
    <t>22/00034/FUL</t>
  </si>
  <si>
    <t xml:space="preserve">Plot Between Alcha &amp; Kings Lodge , Bradfield </t>
  </si>
  <si>
    <t>J Wood &amp; C Wood</t>
  </si>
  <si>
    <t xml:space="preserve">B618 </t>
  </si>
  <si>
    <t>C395</t>
  </si>
  <si>
    <t>Ramsey &amp; Parkeston</t>
  </si>
  <si>
    <t>Garland Road Parkeston</t>
  </si>
  <si>
    <t>20/01181/FUL</t>
  </si>
  <si>
    <t>Methodist Church Hall, Garland Road,Parkeston</t>
  </si>
  <si>
    <t>E Ofori</t>
  </si>
  <si>
    <t>C396</t>
  </si>
  <si>
    <t>Marine Parade ,Clacton</t>
  </si>
  <si>
    <t>22/02032/FUL</t>
  </si>
  <si>
    <t>St Helena Hospice, tendring Centre, Jackson Road,Clacton</t>
  </si>
  <si>
    <t>C397</t>
  </si>
  <si>
    <t xml:space="preserve">Play area, Foots Farm </t>
  </si>
  <si>
    <t>21/00565/FUL</t>
  </si>
  <si>
    <t>Land at Foots Farm House , Thorpe</t>
  </si>
  <si>
    <t xml:space="preserve">Bramwood Property Development Ltd </t>
  </si>
  <si>
    <t>C399</t>
  </si>
  <si>
    <t>Harwich &amp; Dovercourt</t>
  </si>
  <si>
    <t xml:space="preserve">Dovercourt Pool Play Area </t>
  </si>
  <si>
    <t>23/00838/VOC</t>
  </si>
  <si>
    <t xml:space="preserve">3 Frobisher Road, Dovercourt </t>
  </si>
  <si>
    <t xml:space="preserve">Ceramic Tiles Ltd </t>
  </si>
  <si>
    <t>C400</t>
  </si>
  <si>
    <t xml:space="preserve">Playing fields , Plough Corner </t>
  </si>
  <si>
    <t>21/02014/FUL</t>
  </si>
  <si>
    <t xml:space="preserve">Land off Connaught Road, Weeley </t>
  </si>
  <si>
    <t xml:space="preserve">N Fuller , A Fuller , J Fuller, D Fuller </t>
  </si>
  <si>
    <t>C403</t>
  </si>
  <si>
    <t>Cliff Park</t>
  </si>
  <si>
    <t>21/00805/FUL</t>
  </si>
  <si>
    <t xml:space="preserve">48 Kingsway, Dovercourt </t>
  </si>
  <si>
    <t>G Vora, J Vora, Hornbuckle Mitchell Trustees Ltd</t>
  </si>
  <si>
    <t>C404</t>
  </si>
  <si>
    <t>N/A</t>
  </si>
  <si>
    <t>C405</t>
  </si>
  <si>
    <t>13/01215/Ful</t>
  </si>
  <si>
    <t>36 Kingsway Dovercourt</t>
  </si>
  <si>
    <t>Tempophase Ltd</t>
  </si>
  <si>
    <t>C406</t>
  </si>
  <si>
    <t>Dumont AvenuePlay Area</t>
  </si>
  <si>
    <t>23/00547/Ful</t>
  </si>
  <si>
    <t>225 Point Clear Road ,St Osyth</t>
  </si>
  <si>
    <t>BH Property Development Ltd</t>
  </si>
  <si>
    <t>C408</t>
  </si>
  <si>
    <t>Recreational Facilities Heckford,Gt Bentley</t>
  </si>
  <si>
    <t>21/01560/Ful</t>
  </si>
  <si>
    <t>Land to south of Michael Wright Way, Gt Bentley</t>
  </si>
  <si>
    <t>C409</t>
  </si>
  <si>
    <t>21/00867/Ful</t>
  </si>
  <si>
    <t>Lindisfarne,59 London Road, Little Clacton</t>
  </si>
  <si>
    <t>E Fairclough</t>
  </si>
  <si>
    <t>C410</t>
  </si>
  <si>
    <t>22/00275/Ful</t>
  </si>
  <si>
    <t>Barn South of Lower Marsh Farm, Folkards Lane, Brightlingsea</t>
  </si>
  <si>
    <t>J Holding</t>
  </si>
  <si>
    <t>C411</t>
  </si>
  <si>
    <t>21/01935/OUT</t>
  </si>
  <si>
    <t>Land East of Freelands, Thorpe Road, Weeley</t>
  </si>
  <si>
    <t>R Swinscoe &amp; D Hull &amp; S Willis</t>
  </si>
  <si>
    <t>C413</t>
  </si>
  <si>
    <t xml:space="preserve">Bradfield Play Area </t>
  </si>
  <si>
    <t>23/01208/ful</t>
  </si>
  <si>
    <t xml:space="preserve">Stour Lodge Cottage , Station Road, Bradfield </t>
  </si>
  <si>
    <t xml:space="preserve">Quirks Construction Company Ltd </t>
  </si>
  <si>
    <t>C414</t>
  </si>
  <si>
    <t>Total of Available plus Remaining Committed</t>
  </si>
  <si>
    <t>Total of Balance</t>
  </si>
  <si>
    <t>Section 106 Up to 31st December 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</si>
</sst>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Aptos Narrow"/>
      <family val="2"/>
      <scheme val="minor"/>
    </font>
    <font>
      <sz val="8"/>
      <color theme="1"/>
      <name val="Segoe UI"/>
      <family val="2"/>
    </font>
    <font>
      <sz val="8"/>
      <color theme="0"/>
      <name val="Segoe UI"/>
      <family val="2"/>
    </font>
    <font>
      <b/>
      <sz val="8"/>
      <color theme="1"/>
      <name val="Segoe UI"/>
      <family val="2"/>
    </font>
    <font>
      <sz val="28"/>
      <color theme="7" tint="-0.499984740745262"/>
      <name val="Segoe UI"/>
      <family val="2"/>
    </font>
    <font>
      <i/>
      <sz val="8"/>
      <color theme="1"/>
      <name val="Segoe UI"/>
      <family val="2"/>
    </font>
    <font>
      <b/>
      <sz val="8"/>
      <color theme="0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theme="7" tint="0.79998168889431442"/>
      </left>
      <right/>
      <top style="thin">
        <color theme="7" tint="0.79998168889431442"/>
      </top>
      <bottom/>
      <diagonal/>
    </border>
    <border>
      <left/>
      <right/>
      <top style="thin">
        <color theme="7" tint="0.79998168889431442"/>
      </top>
      <bottom/>
      <diagonal/>
    </border>
    <border>
      <left style="thin">
        <color theme="9" tint="0.79998168889431442"/>
      </left>
      <right/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/>
      <right style="thin">
        <color theme="9" tint="0.39994506668294322"/>
      </right>
      <top style="thin">
        <color theme="9" tint="0.79998168889431442"/>
      </top>
      <bottom/>
      <diagonal/>
    </border>
    <border>
      <left style="thin">
        <color theme="6" tint="0.79998168889431442"/>
      </left>
      <right style="thin">
        <color theme="6" tint="0.39994506668294322"/>
      </right>
      <top style="thin">
        <color theme="6" tint="0.79998168889431442"/>
      </top>
      <bottom/>
      <diagonal/>
    </border>
    <border>
      <left style="thin">
        <color theme="8" tint="0.79998168889431442"/>
      </left>
      <right/>
      <top style="thin">
        <color theme="8" tint="0.79998168889431442"/>
      </top>
      <bottom/>
      <diagonal/>
    </border>
    <border>
      <left/>
      <right/>
      <top style="thin">
        <color theme="8" tint="0.79998168889431442"/>
      </top>
      <bottom/>
      <diagonal/>
    </border>
    <border>
      <left/>
      <right style="thin">
        <color theme="8" tint="0.39994506668294322"/>
      </right>
      <top style="thin">
        <color theme="8" tint="0.79998168889431442"/>
      </top>
      <bottom/>
      <diagonal/>
    </border>
    <border>
      <left style="thin">
        <color theme="7" tint="0.79998168889431442"/>
      </left>
      <right/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6" tint="0.79998168889431442"/>
      </left>
      <right style="thin">
        <color theme="6" tint="0.39994506668294322"/>
      </right>
      <top/>
      <bottom style="thin">
        <color theme="6" tint="0.39994506668294322"/>
      </bottom>
      <diagonal/>
    </border>
    <border>
      <left style="thin">
        <color theme="8" tint="0.79998168889431442"/>
      </left>
      <right/>
      <top/>
      <bottom style="thin">
        <color theme="8" tint="0.39994506668294322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39994506668294322"/>
      </right>
      <top/>
      <bottom style="thin">
        <color theme="8" tint="0.39994506668294322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 style="thin">
        <color theme="7" tint="0.59996337778862885"/>
      </left>
      <right/>
      <top style="dotted">
        <color theme="0"/>
      </top>
      <bottom style="dotted">
        <color theme="0"/>
      </bottom>
      <diagonal/>
    </border>
    <border>
      <left/>
      <right style="thin">
        <color theme="7" tint="0.59996337778862885"/>
      </right>
      <top style="dotted">
        <color theme="0"/>
      </top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/>
      <right/>
      <top style="dotted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center" wrapText="1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wrapText="1"/>
    </xf>
    <xf numFmtId="0" fontId="1" fillId="2" borderId="2" xfId="1" applyFill="1" applyBorder="1" applyAlignment="1">
      <alignment horizontal="center" wrapText="1"/>
    </xf>
    <xf numFmtId="0" fontId="1" fillId="3" borderId="3" xfId="1" applyFill="1" applyBorder="1" applyAlignment="1">
      <alignment horizontal="center" wrapText="1"/>
    </xf>
    <xf numFmtId="0" fontId="1" fillId="3" borderId="4" xfId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" fillId="3" borderId="5" xfId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5" borderId="6" xfId="1" applyFont="1" applyFill="1" applyBorder="1" applyAlignment="1">
      <alignment horizontal="center" wrapText="1"/>
    </xf>
    <xf numFmtId="0" fontId="1" fillId="0" borderId="0" xfId="1" applyAlignment="1">
      <alignment horizontal="center" wrapText="1"/>
    </xf>
    <xf numFmtId="0" fontId="1" fillId="6" borderId="7" xfId="1" applyFill="1" applyBorder="1" applyAlignment="1">
      <alignment horizontal="center" wrapText="1"/>
    </xf>
    <xf numFmtId="0" fontId="1" fillId="6" borderId="8" xfId="1" applyFill="1" applyBorder="1" applyAlignment="1">
      <alignment horizontal="center" wrapText="1"/>
    </xf>
    <xf numFmtId="0" fontId="1" fillId="6" borderId="9" xfId="1" applyFill="1" applyBorder="1" applyAlignment="1">
      <alignment horizontal="center" wrapText="1"/>
    </xf>
    <xf numFmtId="0" fontId="1" fillId="7" borderId="0" xfId="1" applyFill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left" vertical="center" wrapText="1"/>
    </xf>
    <xf numFmtId="0" fontId="1" fillId="3" borderId="12" xfId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1" fillId="3" borderId="13" xfId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1" fillId="6" borderId="15" xfId="1" applyFill="1" applyBorder="1" applyAlignment="1">
      <alignment horizontal="center" vertical="center" wrapText="1"/>
    </xf>
    <xf numFmtId="0" fontId="1" fillId="6" borderId="16" xfId="1" applyFill="1" applyBorder="1" applyAlignment="1">
      <alignment horizontal="center" vertical="center" wrapText="1"/>
    </xf>
    <xf numFmtId="0" fontId="1" fillId="6" borderId="17" xfId="1" applyFill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14" fontId="1" fillId="8" borderId="19" xfId="1" applyNumberFormat="1" applyFill="1" applyBorder="1" applyAlignment="1">
      <alignment horizontal="center" vertical="center" wrapText="1"/>
    </xf>
    <xf numFmtId="14" fontId="1" fillId="8" borderId="20" xfId="1" applyNumberFormat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left" vertical="center" wrapText="1"/>
    </xf>
    <xf numFmtId="0" fontId="1" fillId="0" borderId="18" xfId="1" applyBorder="1" applyAlignment="1">
      <alignment vertical="center" wrapText="1"/>
    </xf>
    <xf numFmtId="0" fontId="1" fillId="9" borderId="18" xfId="1" applyFill="1" applyBorder="1" applyAlignment="1">
      <alignment horizontal="center" vertical="center" wrapText="1"/>
    </xf>
    <xf numFmtId="164" fontId="1" fillId="9" borderId="18" xfId="1" applyNumberFormat="1" applyFill="1" applyBorder="1" applyAlignment="1">
      <alignment vertical="center" wrapText="1"/>
    </xf>
    <xf numFmtId="164" fontId="5" fillId="10" borderId="18" xfId="1" applyNumberFormat="1" applyFont="1" applyFill="1" applyBorder="1" applyAlignment="1">
      <alignment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164" fontId="3" fillId="11" borderId="18" xfId="1" applyNumberFormat="1" applyFont="1" applyFill="1" applyBorder="1" applyAlignment="1">
      <alignment vertical="center" wrapText="1"/>
    </xf>
    <xf numFmtId="164" fontId="1" fillId="12" borderId="18" xfId="1" applyNumberFormat="1" applyFill="1" applyBorder="1" applyAlignment="1">
      <alignment vertical="center" wrapText="1"/>
    </xf>
    <xf numFmtId="0" fontId="1" fillId="0" borderId="18" xfId="1" applyBorder="1" applyAlignment="1">
      <alignment wrapText="1"/>
    </xf>
    <xf numFmtId="0" fontId="1" fillId="12" borderId="18" xfId="1" applyFill="1" applyBorder="1" applyAlignment="1">
      <alignment vertical="center" wrapText="1"/>
    </xf>
    <xf numFmtId="0" fontId="1" fillId="12" borderId="18" xfId="1" applyFill="1" applyBorder="1" applyAlignment="1">
      <alignment horizontal="center" vertical="center" wrapText="1"/>
    </xf>
    <xf numFmtId="0" fontId="1" fillId="7" borderId="18" xfId="1" applyFill="1" applyBorder="1" applyAlignment="1">
      <alignment vertical="center" wrapText="1"/>
    </xf>
    <xf numFmtId="14" fontId="1" fillId="8" borderId="18" xfId="1" applyNumberFormat="1" applyFill="1" applyBorder="1" applyAlignment="1">
      <alignment horizontal="center" vertical="center" wrapText="1"/>
    </xf>
    <xf numFmtId="0" fontId="1" fillId="8" borderId="21" xfId="1" applyFill="1" applyBorder="1" applyAlignment="1">
      <alignment horizontal="center" vertical="center" wrapText="1"/>
    </xf>
    <xf numFmtId="14" fontId="1" fillId="8" borderId="21" xfId="1" applyNumberFormat="1" applyFill="1" applyBorder="1" applyAlignment="1">
      <alignment horizontal="center" vertical="center" wrapText="1"/>
    </xf>
    <xf numFmtId="0" fontId="1" fillId="8" borderId="21" xfId="1" applyFill="1" applyBorder="1" applyAlignment="1">
      <alignment horizontal="left" vertical="center" wrapText="1"/>
    </xf>
    <xf numFmtId="164" fontId="1" fillId="9" borderId="0" xfId="1" applyNumberFormat="1" applyFill="1" applyAlignment="1">
      <alignment vertical="center" wrapText="1"/>
    </xf>
    <xf numFmtId="164" fontId="2" fillId="0" borderId="0" xfId="1" applyNumberFormat="1" applyFont="1" applyAlignment="1">
      <alignment horizontal="center" vertical="center" wrapText="1"/>
    </xf>
    <xf numFmtId="0" fontId="1" fillId="7" borderId="0" xfId="1" applyFill="1" applyAlignment="1">
      <alignment vertical="center" wrapText="1"/>
    </xf>
    <xf numFmtId="0" fontId="1" fillId="8" borderId="0" xfId="1" applyFill="1" applyAlignment="1">
      <alignment horizontal="center" vertical="center" wrapText="1"/>
    </xf>
    <xf numFmtId="14" fontId="1" fillId="8" borderId="0" xfId="1" applyNumberFormat="1" applyFill="1" applyAlignment="1">
      <alignment horizontal="center" vertical="center" wrapText="1"/>
    </xf>
    <xf numFmtId="0" fontId="1" fillId="8" borderId="0" xfId="1" applyFill="1" applyAlignment="1">
      <alignment horizontal="left" vertical="center" wrapText="1"/>
    </xf>
    <xf numFmtId="164" fontId="5" fillId="10" borderId="0" xfId="1" applyNumberFormat="1" applyFont="1" applyFill="1" applyAlignment="1">
      <alignment vertical="center" wrapText="1"/>
    </xf>
    <xf numFmtId="0" fontId="1" fillId="8" borderId="22" xfId="1" applyFill="1" applyBorder="1" applyAlignment="1">
      <alignment horizontal="center" vertical="center" wrapText="1"/>
    </xf>
    <xf numFmtId="0" fontId="1" fillId="8" borderId="23" xfId="1" applyFill="1" applyBorder="1" applyAlignment="1">
      <alignment horizontal="center" vertical="center" wrapText="1"/>
    </xf>
    <xf numFmtId="14" fontId="1" fillId="8" borderId="23" xfId="1" applyNumberFormat="1" applyFill="1" applyBorder="1" applyAlignment="1">
      <alignment horizontal="center" vertical="center" wrapText="1"/>
    </xf>
    <xf numFmtId="0" fontId="1" fillId="8" borderId="23" xfId="1" applyFill="1" applyBorder="1" applyAlignment="1">
      <alignment horizontal="left" vertical="center" wrapText="1"/>
    </xf>
    <xf numFmtId="0" fontId="1" fillId="9" borderId="0" xfId="1" applyFill="1" applyAlignment="1">
      <alignment horizontal="center" vertical="center" wrapText="1"/>
    </xf>
    <xf numFmtId="0" fontId="1" fillId="12" borderId="0" xfId="1" applyFill="1" applyAlignment="1">
      <alignment vertical="center" wrapText="1"/>
    </xf>
    <xf numFmtId="0" fontId="1" fillId="12" borderId="0" xfId="1" applyFill="1" applyAlignment="1">
      <alignment horizontal="center" vertical="center" wrapText="1"/>
    </xf>
    <xf numFmtId="164" fontId="1" fillId="12" borderId="0" xfId="1" applyNumberFormat="1" applyFill="1" applyAlignment="1">
      <alignment vertical="center" wrapText="1"/>
    </xf>
    <xf numFmtId="0" fontId="1" fillId="8" borderId="24" xfId="1" applyFill="1" applyBorder="1" applyAlignment="1">
      <alignment horizontal="center" vertical="center" wrapText="1"/>
    </xf>
    <xf numFmtId="14" fontId="1" fillId="8" borderId="24" xfId="1" applyNumberFormat="1" applyFill="1" applyBorder="1" applyAlignment="1">
      <alignment horizontal="center" vertical="center" wrapText="1"/>
    </xf>
    <xf numFmtId="0" fontId="1" fillId="8" borderId="24" xfId="1" applyFill="1" applyBorder="1" applyAlignment="1">
      <alignment horizontal="left" vertical="center" wrapText="1"/>
    </xf>
    <xf numFmtId="0" fontId="1" fillId="12" borderId="22" xfId="1" applyFill="1" applyBorder="1" applyAlignment="1">
      <alignment vertical="center" wrapText="1"/>
    </xf>
    <xf numFmtId="0" fontId="1" fillId="12" borderId="22" xfId="1" applyFill="1" applyBorder="1" applyAlignment="1">
      <alignment horizontal="center" vertical="center" wrapText="1"/>
    </xf>
    <xf numFmtId="164" fontId="1" fillId="12" borderId="22" xfId="1" applyNumberFormat="1" applyFill="1" applyBorder="1" applyAlignment="1">
      <alignment vertical="center" wrapText="1"/>
    </xf>
    <xf numFmtId="0" fontId="1" fillId="12" borderId="24" xfId="1" applyFill="1" applyBorder="1" applyAlignment="1">
      <alignment vertical="center" wrapText="1"/>
    </xf>
    <xf numFmtId="0" fontId="1" fillId="12" borderId="24" xfId="1" applyFill="1" applyBorder="1" applyAlignment="1">
      <alignment horizontal="center" vertical="center" wrapText="1"/>
    </xf>
    <xf numFmtId="164" fontId="1" fillId="12" borderId="24" xfId="1" applyNumberFormat="1" applyFill="1" applyBorder="1" applyAlignment="1">
      <alignment vertical="center" wrapText="1"/>
    </xf>
    <xf numFmtId="0" fontId="1" fillId="9" borderId="23" xfId="1" applyFill="1" applyBorder="1" applyAlignment="1">
      <alignment horizontal="center" vertical="center" wrapText="1"/>
    </xf>
    <xf numFmtId="0" fontId="1" fillId="12" borderId="23" xfId="1" applyFill="1" applyBorder="1" applyAlignment="1">
      <alignment vertical="center" wrapText="1"/>
    </xf>
    <xf numFmtId="0" fontId="1" fillId="12" borderId="23" xfId="1" applyFill="1" applyBorder="1" applyAlignment="1">
      <alignment horizontal="center" vertical="center" wrapText="1"/>
    </xf>
    <xf numFmtId="164" fontId="1" fillId="12" borderId="23" xfId="1" applyNumberFormat="1" applyFill="1" applyBorder="1" applyAlignment="1">
      <alignment vertical="center" wrapText="1"/>
    </xf>
    <xf numFmtId="0" fontId="1" fillId="9" borderId="24" xfId="1" applyFill="1" applyBorder="1" applyAlignment="1">
      <alignment horizontal="center" vertical="center" wrapText="1"/>
    </xf>
    <xf numFmtId="164" fontId="1" fillId="9" borderId="22" xfId="1" applyNumberFormat="1" applyFill="1" applyBorder="1" applyAlignment="1">
      <alignment vertical="center" wrapText="1"/>
    </xf>
    <xf numFmtId="0" fontId="1" fillId="8" borderId="25" xfId="1" applyFill="1" applyBorder="1" applyAlignment="1">
      <alignment horizontal="center" vertical="center" wrapText="1"/>
    </xf>
    <xf numFmtId="0" fontId="1" fillId="8" borderId="26" xfId="1" applyFill="1" applyBorder="1" applyAlignment="1">
      <alignment horizontal="center" vertical="center" wrapText="1"/>
    </xf>
    <xf numFmtId="0" fontId="1" fillId="9" borderId="25" xfId="1" applyFill="1" applyBorder="1" applyAlignment="1">
      <alignment horizontal="center" vertical="center" wrapText="1"/>
    </xf>
    <xf numFmtId="164" fontId="1" fillId="9" borderId="24" xfId="1" applyNumberFormat="1" applyFill="1" applyBorder="1" applyAlignment="1">
      <alignment vertical="center" wrapText="1"/>
    </xf>
    <xf numFmtId="164" fontId="5" fillId="10" borderId="24" xfId="1" applyNumberFormat="1" applyFont="1" applyFill="1" applyBorder="1" applyAlignment="1">
      <alignment vertical="center" wrapText="1"/>
    </xf>
    <xf numFmtId="0" fontId="1" fillId="12" borderId="25" xfId="1" applyFill="1" applyBorder="1" applyAlignment="1">
      <alignment vertical="center" wrapText="1"/>
    </xf>
    <xf numFmtId="0" fontId="1" fillId="7" borderId="24" xfId="1" applyFill="1" applyBorder="1" applyAlignment="1">
      <alignment vertical="center" wrapText="1"/>
    </xf>
    <xf numFmtId="164" fontId="1" fillId="9" borderId="23" xfId="1" applyNumberFormat="1" applyFill="1" applyBorder="1" applyAlignment="1">
      <alignment vertical="center" wrapText="1"/>
    </xf>
    <xf numFmtId="0" fontId="1" fillId="12" borderId="27" xfId="1" applyFill="1" applyBorder="1" applyAlignment="1">
      <alignment vertical="center" wrapText="1"/>
    </xf>
    <xf numFmtId="0" fontId="1" fillId="12" borderId="28" xfId="1" applyFill="1" applyBorder="1" applyAlignment="1">
      <alignment horizontal="center" vertical="center" wrapText="1"/>
    </xf>
    <xf numFmtId="164" fontId="1" fillId="12" borderId="28" xfId="1" applyNumberFormat="1" applyFill="1" applyBorder="1" applyAlignment="1">
      <alignment vertical="center" wrapText="1"/>
    </xf>
    <xf numFmtId="0" fontId="1" fillId="0" borderId="24" xfId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1" fillId="13" borderId="0" xfId="1" applyFill="1" applyAlignment="1">
      <alignment horizontal="center" vertical="center"/>
    </xf>
    <xf numFmtId="164" fontId="3" fillId="14" borderId="0" xfId="1" applyNumberFormat="1" applyFont="1" applyFill="1" applyAlignment="1">
      <alignment vertical="center"/>
    </xf>
    <xf numFmtId="164" fontId="3" fillId="6" borderId="0" xfId="1" applyNumberFormat="1" applyFont="1" applyFill="1" applyAlignment="1">
      <alignment vertical="center"/>
    </xf>
    <xf numFmtId="0" fontId="1" fillId="6" borderId="0" xfId="1" applyFill="1" applyAlignment="1">
      <alignment vertical="center" wrapText="1"/>
    </xf>
    <xf numFmtId="0" fontId="1" fillId="6" borderId="0" xfId="1" applyFill="1" applyAlignment="1">
      <alignment vertical="center"/>
    </xf>
    <xf numFmtId="0" fontId="1" fillId="6" borderId="0" xfId="1" applyFill="1" applyAlignment="1">
      <alignment horizontal="center" vertical="center"/>
    </xf>
    <xf numFmtId="0" fontId="1" fillId="7" borderId="0" xfId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vertical="center" wrapText="1"/>
    </xf>
    <xf numFmtId="164" fontId="1" fillId="0" borderId="0" xfId="1" applyNumberFormat="1" applyAlignment="1">
      <alignment vertical="center"/>
    </xf>
    <xf numFmtId="164" fontId="3" fillId="0" borderId="29" xfId="1" applyNumberFormat="1" applyFont="1" applyBorder="1" applyAlignment="1">
      <alignment vertical="center"/>
    </xf>
    <xf numFmtId="164" fontId="1" fillId="0" borderId="0" xfId="1" applyNumberFormat="1" applyAlignment="1">
      <alignment vertical="center" wrapText="1"/>
    </xf>
    <xf numFmtId="164" fontId="1" fillId="0" borderId="0" xfId="1" applyNumberForma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</cellXfs>
  <cellStyles count="2">
    <cellStyle name="Normal" xfId="0" builtinId="0"/>
    <cellStyle name="Normal 2 2" xfId="1" xr:uid="{FD66BC93-783D-400C-A086-D733646F0ADB}"/>
  </cellStyles>
  <dxfs count="1">
    <dxf>
      <font>
        <color auto="1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ection%20106%20Ageements\Monitoring%20Reports\Section%20106%20Monitoring%20Report%2023-24.xlsx" TargetMode="External"/><Relationship Id="rId1" Type="http://schemas.openxmlformats.org/officeDocument/2006/relationships/externalLinkPath" Target="file:///E:\Section%20106%20Ageements\Monitoring%20Reports\Section%20106%20Monitoring%20Report%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ection%20106%20Ageements\Monitoring%20Reports\Section%20106%20Monitoring%20Report%2024-25.xlsx" TargetMode="External"/><Relationship Id="rId1" Type="http://schemas.openxmlformats.org/officeDocument/2006/relationships/externalLinkPath" Target="file:///E:\Section%20106%20Ageements\Monitoring%20Reports\Section%20106%20Monitoring%20Report%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c2k3brs1\SOs\nigel\NNDR\2010-2011\Deferred%20paid%20in%202010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ntrol"/>
      <sheetName val="_lookup data"/>
      <sheetName val="_Guidance"/>
      <sheetName val="_Active Agreement Analysis"/>
      <sheetName val="_Spending &amp; Interest Calc"/>
      <sheetName val="Cap-Rev Spending"/>
      <sheetName val="Summary of Balances"/>
      <sheetName val="_Habitat payment taken out"/>
      <sheetName val="_Interest Postback"/>
      <sheetName val="_Healthcare Contributions"/>
    </sheetNames>
    <sheetDataSet>
      <sheetData sheetId="0"/>
      <sheetData sheetId="1">
        <row r="14">
          <cell r="B14" t="str">
            <v>Apr-19</v>
          </cell>
          <cell r="C14">
            <v>8.9320000000000007E-3</v>
          </cell>
        </row>
        <row r="15">
          <cell r="B15" t="str">
            <v>May-19</v>
          </cell>
          <cell r="C15">
            <v>8.7930000000000005E-3</v>
          </cell>
        </row>
        <row r="16">
          <cell r="B16" t="str">
            <v>Jun-19</v>
          </cell>
          <cell r="C16">
            <v>8.7899999999999992E-3</v>
          </cell>
        </row>
        <row r="17">
          <cell r="B17" t="str">
            <v>Jul-19</v>
          </cell>
          <cell r="C17">
            <v>0</v>
          </cell>
        </row>
        <row r="18">
          <cell r="B18" t="str">
            <v>Aug-19</v>
          </cell>
          <cell r="C18">
            <v>0</v>
          </cell>
        </row>
        <row r="19">
          <cell r="B19" t="str">
            <v>Sep-19</v>
          </cell>
          <cell r="C19">
            <v>0</v>
          </cell>
        </row>
        <row r="20">
          <cell r="B20" t="str">
            <v>Oct-19</v>
          </cell>
          <cell r="C20">
            <v>0</v>
          </cell>
        </row>
        <row r="21">
          <cell r="B21" t="str">
            <v>Nov-19</v>
          </cell>
          <cell r="C21">
            <v>0</v>
          </cell>
        </row>
        <row r="22">
          <cell r="B22" t="str">
            <v>Dec-19</v>
          </cell>
          <cell r="C22">
            <v>0</v>
          </cell>
        </row>
        <row r="23">
          <cell r="B23" t="str">
            <v>Jan-20</v>
          </cell>
          <cell r="C23">
            <v>0</v>
          </cell>
        </row>
        <row r="24">
          <cell r="B24" t="str">
            <v>Feb-20</v>
          </cell>
          <cell r="C24">
            <v>0</v>
          </cell>
        </row>
        <row r="25">
          <cell r="B25" t="str">
            <v>Mar-20</v>
          </cell>
          <cell r="C25">
            <v>0</v>
          </cell>
        </row>
      </sheetData>
      <sheetData sheetId="2"/>
      <sheetData sheetId="3"/>
      <sheetData sheetId="4"/>
      <sheetData sheetId="5"/>
      <sheetData sheetId="6">
        <row r="332">
          <cell r="H332">
            <v>4073481.1800000006</v>
          </cell>
        </row>
      </sheetData>
      <sheetData sheetId="7"/>
      <sheetData sheetId="8">
        <row r="11">
          <cell r="K11">
            <v>0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ntrol"/>
      <sheetName val="_lookup data"/>
      <sheetName val="_Guidance"/>
      <sheetName val="_Active Agreement Analysis"/>
      <sheetName val="_Spending &amp; Interest Calc"/>
      <sheetName val=" Active Agreement Analysis N_I"/>
      <sheetName val="Cap-Rev Spending"/>
      <sheetName val="Summary of Balances"/>
      <sheetName val="Other payments taken out"/>
      <sheetName val="_Interest Postback"/>
      <sheetName val="_Healthcare Contributions"/>
    </sheetNames>
    <sheetDataSet>
      <sheetData sheetId="0"/>
      <sheetData sheetId="1">
        <row r="14">
          <cell r="B14" t="str">
            <v>Apr-19</v>
          </cell>
          <cell r="C14">
            <v>8.9320000000000007E-3</v>
          </cell>
        </row>
        <row r="15">
          <cell r="B15" t="str">
            <v>May-19</v>
          </cell>
          <cell r="C15">
            <v>8.7930000000000005E-3</v>
          </cell>
        </row>
        <row r="16">
          <cell r="B16" t="str">
            <v>Jun-19</v>
          </cell>
          <cell r="C16">
            <v>8.7899999999999992E-3</v>
          </cell>
        </row>
        <row r="17">
          <cell r="B17" t="str">
            <v>Jul-19</v>
          </cell>
          <cell r="C17">
            <v>0</v>
          </cell>
        </row>
        <row r="18">
          <cell r="B18" t="str">
            <v>Aug-19</v>
          </cell>
          <cell r="C18">
            <v>0</v>
          </cell>
        </row>
        <row r="19">
          <cell r="B19" t="str">
            <v>Sep-19</v>
          </cell>
          <cell r="C19">
            <v>0</v>
          </cell>
        </row>
        <row r="20">
          <cell r="B20" t="str">
            <v>Oct-19</v>
          </cell>
          <cell r="C20">
            <v>0</v>
          </cell>
        </row>
        <row r="21">
          <cell r="B21" t="str">
            <v>Nov-19</v>
          </cell>
          <cell r="C21">
            <v>0</v>
          </cell>
        </row>
        <row r="22">
          <cell r="B22" t="str">
            <v>Dec-19</v>
          </cell>
          <cell r="C22">
            <v>0</v>
          </cell>
        </row>
        <row r="23">
          <cell r="B23" t="str">
            <v>Jan-20</v>
          </cell>
          <cell r="C23">
            <v>0</v>
          </cell>
        </row>
        <row r="24">
          <cell r="B24" t="str">
            <v>Feb-20</v>
          </cell>
          <cell r="C24">
            <v>0</v>
          </cell>
        </row>
        <row r="25">
          <cell r="B25" t="str">
            <v>Mar-20</v>
          </cell>
          <cell r="C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red"/>
      <sheetName val="os"/>
      <sheetName val="Sheet3"/>
      <sheetName val="Sheet4"/>
    </sheetNames>
    <sheetDataSet>
      <sheetData sheetId="0" refreshError="1"/>
      <sheetData sheetId="1">
        <row r="1">
          <cell r="A1" t="str">
            <v>Account Reference Number</v>
          </cell>
          <cell r="B1" t="str">
            <v>Outstanding Debt</v>
          </cell>
        </row>
        <row r="2">
          <cell r="A2">
            <v>4000106</v>
          </cell>
          <cell r="B2">
            <v>27.06</v>
          </cell>
        </row>
        <row r="3">
          <cell r="A3">
            <v>4000237</v>
          </cell>
          <cell r="B3">
            <v>251.59</v>
          </cell>
        </row>
        <row r="4">
          <cell r="A4">
            <v>4000265</v>
          </cell>
          <cell r="B4">
            <v>30.95</v>
          </cell>
        </row>
        <row r="5">
          <cell r="A5">
            <v>4000363</v>
          </cell>
          <cell r="B5">
            <v>246.13</v>
          </cell>
        </row>
        <row r="6">
          <cell r="A6">
            <v>4000697</v>
          </cell>
          <cell r="B6">
            <v>342.05</v>
          </cell>
        </row>
        <row r="7">
          <cell r="A7">
            <v>4000981</v>
          </cell>
          <cell r="B7">
            <v>533.9</v>
          </cell>
        </row>
        <row r="8">
          <cell r="A8">
            <v>4001149</v>
          </cell>
          <cell r="B8">
            <v>98.11</v>
          </cell>
        </row>
        <row r="9">
          <cell r="A9">
            <v>4001177</v>
          </cell>
          <cell r="B9">
            <v>194.62</v>
          </cell>
        </row>
        <row r="10">
          <cell r="A10">
            <v>4001239</v>
          </cell>
          <cell r="B10">
            <v>318</v>
          </cell>
        </row>
        <row r="11">
          <cell r="A11">
            <v>4001781</v>
          </cell>
          <cell r="B11">
            <v>211.76</v>
          </cell>
        </row>
        <row r="12">
          <cell r="A12">
            <v>4002104</v>
          </cell>
          <cell r="B12">
            <v>495.9</v>
          </cell>
        </row>
        <row r="13">
          <cell r="A13">
            <v>4002156</v>
          </cell>
          <cell r="B13">
            <v>194.62</v>
          </cell>
        </row>
        <row r="14">
          <cell r="A14">
            <v>4002206</v>
          </cell>
          <cell r="B14">
            <v>1440.6</v>
          </cell>
        </row>
        <row r="15">
          <cell r="A15">
            <v>4002207</v>
          </cell>
          <cell r="B15">
            <v>4977</v>
          </cell>
        </row>
        <row r="16">
          <cell r="A16">
            <v>4002208</v>
          </cell>
          <cell r="B16">
            <v>1480.42</v>
          </cell>
        </row>
        <row r="17">
          <cell r="A17">
            <v>4002212</v>
          </cell>
          <cell r="B17">
            <v>1496.7</v>
          </cell>
        </row>
        <row r="18">
          <cell r="A18">
            <v>4002312</v>
          </cell>
          <cell r="B18">
            <v>608.27</v>
          </cell>
        </row>
        <row r="19">
          <cell r="A19">
            <v>4002423</v>
          </cell>
          <cell r="B19">
            <v>1440.6</v>
          </cell>
        </row>
        <row r="20">
          <cell r="A20">
            <v>4002753</v>
          </cell>
          <cell r="B20">
            <v>108.8</v>
          </cell>
        </row>
        <row r="21">
          <cell r="A21">
            <v>4002984</v>
          </cell>
          <cell r="B21">
            <v>432</v>
          </cell>
        </row>
        <row r="22">
          <cell r="A22">
            <v>4003014</v>
          </cell>
          <cell r="B22">
            <v>3803</v>
          </cell>
        </row>
        <row r="23">
          <cell r="A23">
            <v>4003074</v>
          </cell>
          <cell r="B23">
            <v>3441.5</v>
          </cell>
        </row>
        <row r="24">
          <cell r="A24">
            <v>4003382</v>
          </cell>
          <cell r="B24">
            <v>194.43</v>
          </cell>
        </row>
        <row r="25">
          <cell r="A25">
            <v>4003472</v>
          </cell>
          <cell r="B25">
            <v>1713.21</v>
          </cell>
        </row>
        <row r="26">
          <cell r="A26">
            <v>4003596</v>
          </cell>
          <cell r="B26">
            <v>175.57</v>
          </cell>
        </row>
        <row r="27">
          <cell r="A27">
            <v>4003827</v>
          </cell>
          <cell r="B27">
            <v>816.22</v>
          </cell>
        </row>
        <row r="28">
          <cell r="A28">
            <v>4004061</v>
          </cell>
          <cell r="B28">
            <v>37.53</v>
          </cell>
        </row>
        <row r="29">
          <cell r="A29">
            <v>4004066</v>
          </cell>
          <cell r="B29">
            <v>12.67</v>
          </cell>
        </row>
        <row r="30">
          <cell r="A30">
            <v>4004134</v>
          </cell>
          <cell r="B30">
            <v>204.49</v>
          </cell>
        </row>
        <row r="31">
          <cell r="A31">
            <v>4004203</v>
          </cell>
          <cell r="B31">
            <v>139.06</v>
          </cell>
        </row>
        <row r="32">
          <cell r="A32">
            <v>4004452</v>
          </cell>
          <cell r="B32">
            <v>18.2</v>
          </cell>
        </row>
        <row r="33">
          <cell r="A33">
            <v>4004626</v>
          </cell>
          <cell r="B33">
            <v>349.05</v>
          </cell>
        </row>
        <row r="34">
          <cell r="A34">
            <v>4004667</v>
          </cell>
          <cell r="B34">
            <v>80.39</v>
          </cell>
        </row>
        <row r="35">
          <cell r="A35">
            <v>4004793</v>
          </cell>
          <cell r="B35">
            <v>333</v>
          </cell>
        </row>
        <row r="36">
          <cell r="A36">
            <v>4004944</v>
          </cell>
          <cell r="B36">
            <v>593</v>
          </cell>
        </row>
        <row r="37">
          <cell r="A37">
            <v>4005326</v>
          </cell>
          <cell r="B37">
            <v>21.44</v>
          </cell>
        </row>
        <row r="38">
          <cell r="A38">
            <v>4005349</v>
          </cell>
          <cell r="B38">
            <v>154.97</v>
          </cell>
        </row>
        <row r="39">
          <cell r="A39">
            <v>4005414</v>
          </cell>
          <cell r="B39">
            <v>0.12</v>
          </cell>
        </row>
        <row r="40">
          <cell r="A40">
            <v>4005496</v>
          </cell>
          <cell r="B40">
            <v>224.4</v>
          </cell>
        </row>
        <row r="41">
          <cell r="A41">
            <v>4005656</v>
          </cell>
          <cell r="B41">
            <v>90.87</v>
          </cell>
        </row>
        <row r="42">
          <cell r="A42">
            <v>4010134</v>
          </cell>
          <cell r="B42">
            <v>110.74</v>
          </cell>
        </row>
        <row r="43">
          <cell r="A43">
            <v>4010276</v>
          </cell>
          <cell r="B43">
            <v>50.23</v>
          </cell>
        </row>
        <row r="44">
          <cell r="A44">
            <v>4010721</v>
          </cell>
          <cell r="B44">
            <v>312.57</v>
          </cell>
        </row>
        <row r="45">
          <cell r="A45">
            <v>4011186</v>
          </cell>
          <cell r="B45">
            <v>22.35</v>
          </cell>
        </row>
        <row r="46">
          <cell r="A46">
            <v>4011412</v>
          </cell>
          <cell r="B46">
            <v>21.44</v>
          </cell>
        </row>
        <row r="47">
          <cell r="A47">
            <v>4011505</v>
          </cell>
          <cell r="B47">
            <v>20.9</v>
          </cell>
        </row>
        <row r="48">
          <cell r="A48">
            <v>4011509</v>
          </cell>
          <cell r="B48">
            <v>95.92</v>
          </cell>
        </row>
        <row r="49">
          <cell r="A49">
            <v>4011511</v>
          </cell>
          <cell r="B49">
            <v>30.05</v>
          </cell>
        </row>
        <row r="50">
          <cell r="A50">
            <v>4011529</v>
          </cell>
          <cell r="B50">
            <v>2088.52</v>
          </cell>
        </row>
        <row r="51">
          <cell r="A51">
            <v>4011572</v>
          </cell>
          <cell r="B51">
            <v>260.95999999999998</v>
          </cell>
        </row>
        <row r="52">
          <cell r="A52">
            <v>4011807</v>
          </cell>
          <cell r="B52">
            <v>150.19999999999999</v>
          </cell>
        </row>
        <row r="53">
          <cell r="A53">
            <v>4011942</v>
          </cell>
          <cell r="B53">
            <v>298.85000000000002</v>
          </cell>
        </row>
        <row r="54">
          <cell r="A54">
            <v>4012349</v>
          </cell>
          <cell r="B54">
            <v>168.3</v>
          </cell>
        </row>
        <row r="55">
          <cell r="A55">
            <v>4012355</v>
          </cell>
          <cell r="B55">
            <v>109.66</v>
          </cell>
        </row>
        <row r="56">
          <cell r="A56">
            <v>4012536</v>
          </cell>
          <cell r="B56">
            <v>414.02</v>
          </cell>
        </row>
        <row r="57">
          <cell r="A57">
            <v>4012657</v>
          </cell>
          <cell r="B57">
            <v>21.62</v>
          </cell>
        </row>
        <row r="58">
          <cell r="A58">
            <v>4012766</v>
          </cell>
          <cell r="B58">
            <v>1087.72</v>
          </cell>
        </row>
        <row r="59">
          <cell r="A59">
            <v>4012768</v>
          </cell>
          <cell r="B59">
            <v>1163.74</v>
          </cell>
        </row>
        <row r="60">
          <cell r="A60">
            <v>4012769</v>
          </cell>
          <cell r="B60">
            <v>3136.42</v>
          </cell>
        </row>
        <row r="61">
          <cell r="A61">
            <v>4012935</v>
          </cell>
          <cell r="B61">
            <v>231.97</v>
          </cell>
        </row>
        <row r="62">
          <cell r="A62">
            <v>4012947</v>
          </cell>
          <cell r="B62">
            <v>705.68</v>
          </cell>
        </row>
        <row r="63">
          <cell r="A63">
            <v>4012995</v>
          </cell>
          <cell r="B63">
            <v>1573</v>
          </cell>
        </row>
        <row r="64">
          <cell r="A64">
            <v>4013106</v>
          </cell>
          <cell r="B64">
            <v>204.49</v>
          </cell>
        </row>
        <row r="65">
          <cell r="A65">
            <v>4013126</v>
          </cell>
          <cell r="B65">
            <v>13.85</v>
          </cell>
        </row>
        <row r="66">
          <cell r="A66">
            <v>4013391</v>
          </cell>
          <cell r="B66">
            <v>376.42</v>
          </cell>
        </row>
        <row r="67">
          <cell r="A67">
            <v>4013404</v>
          </cell>
          <cell r="B67">
            <v>1548</v>
          </cell>
        </row>
        <row r="68">
          <cell r="A68">
            <v>4013606</v>
          </cell>
          <cell r="B68">
            <v>132.84</v>
          </cell>
        </row>
        <row r="69">
          <cell r="A69">
            <v>4013643</v>
          </cell>
          <cell r="B69">
            <v>153</v>
          </cell>
        </row>
        <row r="70">
          <cell r="A70">
            <v>4013732</v>
          </cell>
          <cell r="B70">
            <v>407</v>
          </cell>
        </row>
        <row r="71">
          <cell r="A71">
            <v>4013791</v>
          </cell>
          <cell r="B71">
            <v>17139</v>
          </cell>
        </row>
        <row r="72">
          <cell r="A72">
            <v>4013792</v>
          </cell>
          <cell r="B72">
            <v>8298</v>
          </cell>
        </row>
        <row r="73">
          <cell r="A73">
            <v>4013844</v>
          </cell>
          <cell r="B73">
            <v>173.16</v>
          </cell>
        </row>
        <row r="74">
          <cell r="A74">
            <v>4013862</v>
          </cell>
          <cell r="B74">
            <v>374</v>
          </cell>
        </row>
        <row r="75">
          <cell r="A75">
            <v>4014223</v>
          </cell>
          <cell r="B75">
            <v>2524.83</v>
          </cell>
        </row>
        <row r="76">
          <cell r="A76">
            <v>4014236</v>
          </cell>
          <cell r="B76">
            <v>5076.5600000000004</v>
          </cell>
        </row>
        <row r="77">
          <cell r="A77">
            <v>4014325</v>
          </cell>
          <cell r="B77">
            <v>1229</v>
          </cell>
        </row>
        <row r="78">
          <cell r="A78">
            <v>4014347</v>
          </cell>
          <cell r="B78">
            <v>96.3</v>
          </cell>
        </row>
        <row r="79">
          <cell r="A79">
            <v>4014354</v>
          </cell>
          <cell r="B79">
            <v>2512.0500000000002</v>
          </cell>
        </row>
        <row r="80">
          <cell r="A80">
            <v>4014379</v>
          </cell>
          <cell r="B80">
            <v>1000</v>
          </cell>
        </row>
        <row r="81">
          <cell r="A81">
            <v>4014536</v>
          </cell>
          <cell r="B81">
            <v>2352.75</v>
          </cell>
        </row>
        <row r="82">
          <cell r="A82">
            <v>4014559</v>
          </cell>
          <cell r="B82">
            <v>682.29</v>
          </cell>
        </row>
        <row r="83">
          <cell r="A83">
            <v>4014564</v>
          </cell>
          <cell r="B83">
            <v>187.53</v>
          </cell>
        </row>
        <row r="84">
          <cell r="A84">
            <v>4014625</v>
          </cell>
          <cell r="B84">
            <v>30.59</v>
          </cell>
        </row>
        <row r="85">
          <cell r="A85">
            <v>4014709</v>
          </cell>
          <cell r="B85">
            <v>2462.13</v>
          </cell>
        </row>
        <row r="86">
          <cell r="A86">
            <v>4014822</v>
          </cell>
          <cell r="B86">
            <v>229.85</v>
          </cell>
        </row>
        <row r="87">
          <cell r="A87">
            <v>4014832</v>
          </cell>
          <cell r="B87">
            <v>116.56</v>
          </cell>
        </row>
        <row r="88">
          <cell r="A88">
            <v>4014864</v>
          </cell>
          <cell r="B88">
            <v>1353.15</v>
          </cell>
        </row>
        <row r="89">
          <cell r="A89">
            <v>4014873</v>
          </cell>
          <cell r="B89">
            <v>16.66</v>
          </cell>
        </row>
        <row r="90">
          <cell r="A90">
            <v>4014889</v>
          </cell>
          <cell r="B90">
            <v>152.02000000000001</v>
          </cell>
        </row>
        <row r="91">
          <cell r="A91">
            <v>4015081</v>
          </cell>
          <cell r="B91">
            <v>289</v>
          </cell>
        </row>
        <row r="92">
          <cell r="A92">
            <v>4015198</v>
          </cell>
          <cell r="B92">
            <v>901.65</v>
          </cell>
        </row>
        <row r="93">
          <cell r="A93">
            <v>4015245</v>
          </cell>
          <cell r="B93">
            <v>231.02</v>
          </cell>
        </row>
        <row r="94">
          <cell r="A94">
            <v>4015286</v>
          </cell>
          <cell r="B94">
            <v>37.64</v>
          </cell>
        </row>
        <row r="95">
          <cell r="A95">
            <v>4015301</v>
          </cell>
          <cell r="B95">
            <v>1228.01</v>
          </cell>
        </row>
        <row r="96">
          <cell r="A96">
            <v>4015368</v>
          </cell>
          <cell r="B96">
            <v>508.54</v>
          </cell>
        </row>
        <row r="97">
          <cell r="A97">
            <v>4015511</v>
          </cell>
          <cell r="B97">
            <v>11.04</v>
          </cell>
        </row>
        <row r="98">
          <cell r="A98">
            <v>4015568</v>
          </cell>
          <cell r="B98">
            <v>240</v>
          </cell>
        </row>
        <row r="99">
          <cell r="A99">
            <v>4015852</v>
          </cell>
          <cell r="B99">
            <v>29.04</v>
          </cell>
        </row>
        <row r="100">
          <cell r="A100">
            <v>4015964</v>
          </cell>
          <cell r="B100">
            <v>809.88</v>
          </cell>
        </row>
        <row r="101">
          <cell r="A101">
            <v>4016272</v>
          </cell>
          <cell r="B101">
            <v>3487.75</v>
          </cell>
        </row>
        <row r="102">
          <cell r="A102">
            <v>4016359</v>
          </cell>
          <cell r="B102">
            <v>23.07</v>
          </cell>
        </row>
        <row r="103">
          <cell r="A103">
            <v>4016467</v>
          </cell>
          <cell r="B103">
            <v>3031.89</v>
          </cell>
        </row>
        <row r="104">
          <cell r="A104">
            <v>4016498</v>
          </cell>
          <cell r="B104">
            <v>175.57</v>
          </cell>
        </row>
        <row r="105">
          <cell r="A105">
            <v>4016508</v>
          </cell>
          <cell r="B105">
            <v>785</v>
          </cell>
        </row>
        <row r="106">
          <cell r="A106">
            <v>4016558</v>
          </cell>
          <cell r="B106">
            <v>37.32</v>
          </cell>
        </row>
        <row r="107">
          <cell r="A107">
            <v>4016576</v>
          </cell>
          <cell r="B107">
            <v>800</v>
          </cell>
        </row>
        <row r="108">
          <cell r="A108">
            <v>4016676</v>
          </cell>
          <cell r="B108">
            <v>835.64</v>
          </cell>
        </row>
        <row r="109">
          <cell r="A109">
            <v>4016742</v>
          </cell>
          <cell r="B109">
            <v>42.01</v>
          </cell>
        </row>
        <row r="110">
          <cell r="A110">
            <v>4016815</v>
          </cell>
          <cell r="B110">
            <v>231.67</v>
          </cell>
        </row>
        <row r="111">
          <cell r="A111">
            <v>4016928</v>
          </cell>
          <cell r="B111">
            <v>1525</v>
          </cell>
        </row>
        <row r="112">
          <cell r="A112">
            <v>4016968</v>
          </cell>
          <cell r="B112">
            <v>18.27</v>
          </cell>
        </row>
        <row r="113">
          <cell r="A113">
            <v>4016985</v>
          </cell>
          <cell r="B113">
            <v>0.75</v>
          </cell>
        </row>
        <row r="114">
          <cell r="A114">
            <v>4017008</v>
          </cell>
          <cell r="B114">
            <v>3757</v>
          </cell>
        </row>
        <row r="115">
          <cell r="A115">
            <v>4017031</v>
          </cell>
          <cell r="B115">
            <v>3094.7</v>
          </cell>
        </row>
        <row r="116">
          <cell r="A116">
            <v>4017044</v>
          </cell>
          <cell r="B116">
            <v>30.95</v>
          </cell>
        </row>
        <row r="117">
          <cell r="A117">
            <v>4017118</v>
          </cell>
          <cell r="B117">
            <v>394.8</v>
          </cell>
        </row>
        <row r="118">
          <cell r="A118">
            <v>4017272</v>
          </cell>
          <cell r="B118">
            <v>238.51</v>
          </cell>
        </row>
        <row r="119">
          <cell r="A119">
            <v>4017301</v>
          </cell>
          <cell r="B119">
            <v>211.76</v>
          </cell>
        </row>
        <row r="120">
          <cell r="A120">
            <v>4017374</v>
          </cell>
          <cell r="B120">
            <v>327.25</v>
          </cell>
        </row>
        <row r="121">
          <cell r="A121">
            <v>4017375</v>
          </cell>
          <cell r="B121">
            <v>2003.25</v>
          </cell>
        </row>
        <row r="122">
          <cell r="A122">
            <v>4017396</v>
          </cell>
          <cell r="B122">
            <v>282.45999999999998</v>
          </cell>
        </row>
        <row r="123">
          <cell r="A123">
            <v>4017513</v>
          </cell>
          <cell r="B123">
            <v>50</v>
          </cell>
        </row>
        <row r="124">
          <cell r="A124">
            <v>4017593</v>
          </cell>
          <cell r="B124">
            <v>29.69</v>
          </cell>
        </row>
        <row r="125">
          <cell r="A125">
            <v>4017615</v>
          </cell>
          <cell r="B125">
            <v>2562.77</v>
          </cell>
        </row>
        <row r="126">
          <cell r="A126">
            <v>4017649</v>
          </cell>
          <cell r="B126">
            <v>407</v>
          </cell>
        </row>
        <row r="127">
          <cell r="A127">
            <v>4017652</v>
          </cell>
          <cell r="B127">
            <v>21.62</v>
          </cell>
        </row>
        <row r="128">
          <cell r="A128">
            <v>4017751</v>
          </cell>
          <cell r="B128">
            <v>1093.07</v>
          </cell>
        </row>
        <row r="129">
          <cell r="A129">
            <v>4017768</v>
          </cell>
          <cell r="B129">
            <v>269</v>
          </cell>
        </row>
        <row r="130">
          <cell r="A130">
            <v>4017769</v>
          </cell>
          <cell r="B130">
            <v>348</v>
          </cell>
        </row>
        <row r="131">
          <cell r="A131">
            <v>4017824</v>
          </cell>
          <cell r="B131">
            <v>95</v>
          </cell>
        </row>
        <row r="132">
          <cell r="A132">
            <v>4017848</v>
          </cell>
          <cell r="B132">
            <v>343.86</v>
          </cell>
        </row>
        <row r="133">
          <cell r="A133">
            <v>4017851</v>
          </cell>
          <cell r="B133">
            <v>50.23</v>
          </cell>
        </row>
        <row r="134">
          <cell r="A134">
            <v>4018043</v>
          </cell>
          <cell r="B134">
            <v>459.71</v>
          </cell>
        </row>
        <row r="135">
          <cell r="A135">
            <v>4018065</v>
          </cell>
          <cell r="B135">
            <v>1445.98</v>
          </cell>
        </row>
        <row r="136">
          <cell r="A136">
            <v>4018069</v>
          </cell>
          <cell r="B136">
            <v>852.41</v>
          </cell>
        </row>
        <row r="137">
          <cell r="A137">
            <v>4018208</v>
          </cell>
          <cell r="B137">
            <v>46.89</v>
          </cell>
        </row>
        <row r="138">
          <cell r="A138">
            <v>4018251</v>
          </cell>
          <cell r="B138">
            <v>40.94</v>
          </cell>
        </row>
        <row r="139">
          <cell r="A139">
            <v>4018349</v>
          </cell>
          <cell r="B139">
            <v>365</v>
          </cell>
        </row>
        <row r="140">
          <cell r="A140">
            <v>4018384</v>
          </cell>
          <cell r="B140">
            <v>185.53</v>
          </cell>
        </row>
        <row r="141">
          <cell r="A141">
            <v>4018388</v>
          </cell>
          <cell r="B141">
            <v>188.21</v>
          </cell>
        </row>
        <row r="142">
          <cell r="A142">
            <v>4018389</v>
          </cell>
          <cell r="B142">
            <v>878.12</v>
          </cell>
        </row>
        <row r="143">
          <cell r="A143">
            <v>4018391</v>
          </cell>
          <cell r="B143">
            <v>803</v>
          </cell>
        </row>
        <row r="144">
          <cell r="A144">
            <v>4018452</v>
          </cell>
          <cell r="B144">
            <v>793.44</v>
          </cell>
        </row>
        <row r="145">
          <cell r="A145">
            <v>4018475</v>
          </cell>
          <cell r="B145">
            <v>24.25</v>
          </cell>
        </row>
        <row r="146">
          <cell r="A146">
            <v>4018483</v>
          </cell>
          <cell r="B146">
            <v>0.37</v>
          </cell>
        </row>
        <row r="147">
          <cell r="A147">
            <v>4018586</v>
          </cell>
          <cell r="B147">
            <v>323.95999999999998</v>
          </cell>
        </row>
        <row r="148">
          <cell r="A148">
            <v>4018743</v>
          </cell>
          <cell r="B148">
            <v>9.6999999999999993</v>
          </cell>
        </row>
        <row r="149">
          <cell r="A149">
            <v>4018841</v>
          </cell>
          <cell r="B149">
            <v>862</v>
          </cell>
        </row>
        <row r="150">
          <cell r="A150">
            <v>4018994</v>
          </cell>
          <cell r="B150">
            <v>663</v>
          </cell>
        </row>
        <row r="151">
          <cell r="A151">
            <v>4018995</v>
          </cell>
          <cell r="B151">
            <v>345.56</v>
          </cell>
        </row>
        <row r="152">
          <cell r="A152">
            <v>4019013</v>
          </cell>
          <cell r="B152">
            <v>0.65</v>
          </cell>
        </row>
        <row r="153">
          <cell r="A153">
            <v>4019018</v>
          </cell>
          <cell r="B153">
            <v>229.85</v>
          </cell>
        </row>
        <row r="154">
          <cell r="A154">
            <v>4019094</v>
          </cell>
          <cell r="B154">
            <v>16221.25</v>
          </cell>
        </row>
        <row r="155">
          <cell r="A155">
            <v>4019116</v>
          </cell>
          <cell r="B155">
            <v>759.74</v>
          </cell>
        </row>
        <row r="156">
          <cell r="A156">
            <v>4019138</v>
          </cell>
          <cell r="B156">
            <v>78.92</v>
          </cell>
        </row>
        <row r="157">
          <cell r="A157">
            <v>4019142</v>
          </cell>
          <cell r="B157">
            <v>467.2</v>
          </cell>
        </row>
        <row r="158">
          <cell r="A158">
            <v>4019144</v>
          </cell>
          <cell r="B158">
            <v>1000</v>
          </cell>
        </row>
        <row r="159">
          <cell r="A159">
            <v>4019155</v>
          </cell>
          <cell r="B159">
            <v>346.77</v>
          </cell>
        </row>
        <row r="160">
          <cell r="A160">
            <v>4019166</v>
          </cell>
          <cell r="B160">
            <v>707.95</v>
          </cell>
        </row>
        <row r="161">
          <cell r="A161">
            <v>4019171</v>
          </cell>
          <cell r="B161">
            <v>22.38</v>
          </cell>
        </row>
        <row r="162">
          <cell r="A162">
            <v>4019203</v>
          </cell>
          <cell r="B162">
            <v>435.89</v>
          </cell>
        </row>
        <row r="163">
          <cell r="A163">
            <v>4019232</v>
          </cell>
          <cell r="B163">
            <v>2200.7199999999998</v>
          </cell>
        </row>
        <row r="164">
          <cell r="A164">
            <v>4019239</v>
          </cell>
          <cell r="B164">
            <v>3590.2</v>
          </cell>
        </row>
        <row r="165">
          <cell r="A165">
            <v>4019298</v>
          </cell>
          <cell r="B165">
            <v>24.82</v>
          </cell>
        </row>
        <row r="166">
          <cell r="A166">
            <v>4019371</v>
          </cell>
          <cell r="B166">
            <v>635.22</v>
          </cell>
        </row>
        <row r="167">
          <cell r="A167">
            <v>4019403</v>
          </cell>
          <cell r="B167">
            <v>5810</v>
          </cell>
        </row>
        <row r="168">
          <cell r="A168">
            <v>4019405</v>
          </cell>
          <cell r="B168">
            <v>188.66</v>
          </cell>
        </row>
        <row r="169">
          <cell r="A169">
            <v>4019411</v>
          </cell>
          <cell r="B169">
            <v>5730</v>
          </cell>
        </row>
        <row r="170">
          <cell r="A170">
            <v>4019421</v>
          </cell>
          <cell r="B170">
            <v>291</v>
          </cell>
        </row>
        <row r="171">
          <cell r="A171">
            <v>4019436</v>
          </cell>
          <cell r="B171">
            <v>218.85</v>
          </cell>
        </row>
        <row r="172">
          <cell r="A172">
            <v>4019447</v>
          </cell>
          <cell r="B172">
            <v>74.930000000000007</v>
          </cell>
        </row>
        <row r="173">
          <cell r="A173">
            <v>4019461</v>
          </cell>
          <cell r="B173">
            <v>6111</v>
          </cell>
        </row>
        <row r="174">
          <cell r="A174">
            <v>4019463</v>
          </cell>
          <cell r="B174">
            <v>16.05</v>
          </cell>
        </row>
        <row r="175">
          <cell r="A175">
            <v>4019505</v>
          </cell>
          <cell r="B175">
            <v>187.9</v>
          </cell>
        </row>
        <row r="176">
          <cell r="A176">
            <v>4019521</v>
          </cell>
          <cell r="B176">
            <v>936.75</v>
          </cell>
        </row>
        <row r="177">
          <cell r="A177">
            <v>4019534</v>
          </cell>
          <cell r="B177">
            <v>548.16999999999996</v>
          </cell>
        </row>
        <row r="178">
          <cell r="A178">
            <v>4019542</v>
          </cell>
          <cell r="B178">
            <v>10016.24</v>
          </cell>
        </row>
        <row r="179">
          <cell r="A179">
            <v>4019589</v>
          </cell>
          <cell r="B179">
            <v>242.57</v>
          </cell>
        </row>
        <row r="180">
          <cell r="A180">
            <v>4019649</v>
          </cell>
          <cell r="B180">
            <v>436</v>
          </cell>
        </row>
        <row r="181">
          <cell r="A181">
            <v>4019661</v>
          </cell>
          <cell r="B181">
            <v>512.16999999999996</v>
          </cell>
        </row>
        <row r="182">
          <cell r="A182">
            <v>4019681</v>
          </cell>
          <cell r="B182">
            <v>624.29</v>
          </cell>
        </row>
        <row r="183">
          <cell r="A183">
            <v>4019695</v>
          </cell>
          <cell r="B183">
            <v>335.36</v>
          </cell>
        </row>
        <row r="184">
          <cell r="A184">
            <v>4019746</v>
          </cell>
          <cell r="B184">
            <v>575.84</v>
          </cell>
        </row>
        <row r="185">
          <cell r="A185">
            <v>4019757</v>
          </cell>
          <cell r="B185">
            <v>2161.9</v>
          </cell>
        </row>
        <row r="186">
          <cell r="A186">
            <v>4019765</v>
          </cell>
          <cell r="B186">
            <v>0.02</v>
          </cell>
        </row>
        <row r="187">
          <cell r="A187">
            <v>4019767</v>
          </cell>
          <cell r="B187">
            <v>136.94999999999999</v>
          </cell>
        </row>
        <row r="188">
          <cell r="A188">
            <v>4019784</v>
          </cell>
          <cell r="B188">
            <v>567.11</v>
          </cell>
        </row>
        <row r="189">
          <cell r="A189">
            <v>4019786</v>
          </cell>
          <cell r="B189">
            <v>640.04</v>
          </cell>
        </row>
        <row r="190">
          <cell r="A190">
            <v>4019801</v>
          </cell>
          <cell r="B190">
            <v>2859</v>
          </cell>
        </row>
        <row r="191">
          <cell r="A191">
            <v>4019811</v>
          </cell>
          <cell r="B191">
            <v>284</v>
          </cell>
        </row>
        <row r="192">
          <cell r="A192">
            <v>4019878</v>
          </cell>
          <cell r="B192">
            <v>210.62</v>
          </cell>
        </row>
        <row r="193">
          <cell r="A193">
            <v>4019882</v>
          </cell>
          <cell r="B193">
            <v>1123.0899999999999</v>
          </cell>
        </row>
        <row r="194">
          <cell r="A194">
            <v>4019904</v>
          </cell>
          <cell r="B194">
            <v>787.51</v>
          </cell>
        </row>
        <row r="195">
          <cell r="A195">
            <v>4019922</v>
          </cell>
          <cell r="B195">
            <v>106.3</v>
          </cell>
        </row>
        <row r="196">
          <cell r="A196">
            <v>4019931</v>
          </cell>
          <cell r="B196">
            <v>0.02</v>
          </cell>
        </row>
        <row r="197">
          <cell r="A197">
            <v>4019938</v>
          </cell>
          <cell r="B197">
            <v>409.26</v>
          </cell>
        </row>
        <row r="198">
          <cell r="A198">
            <v>4019945</v>
          </cell>
          <cell r="B198">
            <v>250.47</v>
          </cell>
        </row>
        <row r="199">
          <cell r="A199">
            <v>4019982</v>
          </cell>
          <cell r="B199">
            <v>0.01</v>
          </cell>
        </row>
        <row r="200">
          <cell r="A200">
            <v>4019987</v>
          </cell>
          <cell r="B200">
            <v>7233.8</v>
          </cell>
        </row>
        <row r="201">
          <cell r="A201">
            <v>4020016</v>
          </cell>
          <cell r="B201">
            <v>1431.56</v>
          </cell>
        </row>
        <row r="202">
          <cell r="A202">
            <v>4020033</v>
          </cell>
          <cell r="B202">
            <v>12.79</v>
          </cell>
        </row>
        <row r="203">
          <cell r="A203">
            <v>4020058</v>
          </cell>
          <cell r="B203">
            <v>7370</v>
          </cell>
        </row>
        <row r="204">
          <cell r="A204">
            <v>4020059</v>
          </cell>
          <cell r="B204">
            <v>1986.5</v>
          </cell>
        </row>
        <row r="205">
          <cell r="A205">
            <v>4020081</v>
          </cell>
          <cell r="B205">
            <v>780</v>
          </cell>
        </row>
        <row r="206">
          <cell r="A206">
            <v>4020109</v>
          </cell>
          <cell r="B206">
            <v>14061.01</v>
          </cell>
        </row>
        <row r="207">
          <cell r="A207">
            <v>4020151</v>
          </cell>
          <cell r="B207">
            <v>667.3</v>
          </cell>
        </row>
        <row r="208">
          <cell r="A208">
            <v>4020154</v>
          </cell>
          <cell r="B208">
            <v>161.1</v>
          </cell>
        </row>
        <row r="209">
          <cell r="A209">
            <v>4020159</v>
          </cell>
          <cell r="B209">
            <v>11250</v>
          </cell>
        </row>
        <row r="210">
          <cell r="A210">
            <v>4020161</v>
          </cell>
          <cell r="B210">
            <v>9431.25</v>
          </cell>
        </row>
        <row r="211">
          <cell r="A211">
            <v>4020184</v>
          </cell>
          <cell r="B211">
            <v>363.89</v>
          </cell>
        </row>
        <row r="212">
          <cell r="A212">
            <v>4020185</v>
          </cell>
          <cell r="B212">
            <v>1921.62</v>
          </cell>
        </row>
        <row r="213">
          <cell r="A213">
            <v>4020189</v>
          </cell>
          <cell r="B213">
            <v>1146.6600000000001</v>
          </cell>
        </row>
        <row r="214">
          <cell r="A214">
            <v>4020205</v>
          </cell>
          <cell r="B214">
            <v>515.87</v>
          </cell>
        </row>
        <row r="215">
          <cell r="A215">
            <v>4020209</v>
          </cell>
          <cell r="B215">
            <v>210</v>
          </cell>
        </row>
        <row r="216">
          <cell r="A216">
            <v>4020232</v>
          </cell>
          <cell r="B216">
            <v>251.99</v>
          </cell>
        </row>
        <row r="217">
          <cell r="A217">
            <v>4020235</v>
          </cell>
          <cell r="B217">
            <v>737.63</v>
          </cell>
        </row>
        <row r="218">
          <cell r="A218">
            <v>4020287</v>
          </cell>
          <cell r="B218">
            <v>1791</v>
          </cell>
        </row>
        <row r="219">
          <cell r="A219">
            <v>4020288</v>
          </cell>
          <cell r="B219">
            <v>870.48</v>
          </cell>
        </row>
        <row r="220">
          <cell r="A220">
            <v>4020294</v>
          </cell>
          <cell r="B220">
            <v>1580.97</v>
          </cell>
        </row>
        <row r="221">
          <cell r="A221">
            <v>4020306</v>
          </cell>
          <cell r="B221">
            <v>155</v>
          </cell>
        </row>
        <row r="222">
          <cell r="A222">
            <v>4020308</v>
          </cell>
          <cell r="B222">
            <v>659</v>
          </cell>
        </row>
        <row r="223">
          <cell r="A223">
            <v>4020327</v>
          </cell>
          <cell r="B223">
            <v>533.83000000000004</v>
          </cell>
        </row>
        <row r="224">
          <cell r="A224">
            <v>4020372</v>
          </cell>
          <cell r="B224">
            <v>255</v>
          </cell>
        </row>
        <row r="225">
          <cell r="A225">
            <v>4020416</v>
          </cell>
          <cell r="B225">
            <v>1725.88</v>
          </cell>
        </row>
        <row r="226">
          <cell r="A226">
            <v>4020419</v>
          </cell>
          <cell r="B226">
            <v>933.78</v>
          </cell>
        </row>
        <row r="227">
          <cell r="A227">
            <v>4020454</v>
          </cell>
          <cell r="B227">
            <v>17941.34</v>
          </cell>
        </row>
        <row r="228">
          <cell r="A228">
            <v>4020455</v>
          </cell>
          <cell r="B228">
            <v>18295</v>
          </cell>
        </row>
        <row r="229">
          <cell r="A229">
            <v>4020466</v>
          </cell>
          <cell r="B229">
            <v>631.5</v>
          </cell>
        </row>
        <row r="230">
          <cell r="A230">
            <v>4020489</v>
          </cell>
          <cell r="B230">
            <v>36.630000000000003</v>
          </cell>
        </row>
        <row r="231">
          <cell r="A231">
            <v>4020536</v>
          </cell>
          <cell r="B231">
            <v>1894</v>
          </cell>
        </row>
        <row r="232">
          <cell r="A232">
            <v>4020555</v>
          </cell>
          <cell r="B232">
            <v>376.7</v>
          </cell>
        </row>
        <row r="233">
          <cell r="A233">
            <v>4020556</v>
          </cell>
          <cell r="B233">
            <v>267.70999999999998</v>
          </cell>
        </row>
        <row r="234">
          <cell r="A234">
            <v>4020565</v>
          </cell>
          <cell r="B234">
            <v>193.03</v>
          </cell>
        </row>
        <row r="235">
          <cell r="A235">
            <v>4020577</v>
          </cell>
          <cell r="B235">
            <v>499.93</v>
          </cell>
        </row>
        <row r="236">
          <cell r="A236">
            <v>4020578</v>
          </cell>
          <cell r="B236">
            <v>1418.85</v>
          </cell>
        </row>
        <row r="237">
          <cell r="A237">
            <v>4020584</v>
          </cell>
          <cell r="B237">
            <v>20483.599999999999</v>
          </cell>
        </row>
        <row r="238">
          <cell r="A238">
            <v>4020585</v>
          </cell>
          <cell r="B238">
            <v>12928.9</v>
          </cell>
        </row>
        <row r="239">
          <cell r="A239">
            <v>4020586</v>
          </cell>
          <cell r="B239">
            <v>6700.63</v>
          </cell>
        </row>
        <row r="240">
          <cell r="A240">
            <v>4020587</v>
          </cell>
          <cell r="B240">
            <v>75.849999999999994</v>
          </cell>
        </row>
        <row r="241">
          <cell r="A241">
            <v>4020609</v>
          </cell>
          <cell r="B241">
            <v>117.45</v>
          </cell>
        </row>
        <row r="242">
          <cell r="A242">
            <v>4020623</v>
          </cell>
          <cell r="B242">
            <v>63</v>
          </cell>
        </row>
        <row r="243">
          <cell r="A243">
            <v>4020629</v>
          </cell>
          <cell r="B243">
            <v>336.01</v>
          </cell>
        </row>
        <row r="244">
          <cell r="A244">
            <v>4020631</v>
          </cell>
          <cell r="B244">
            <v>221.91</v>
          </cell>
        </row>
        <row r="245">
          <cell r="A245">
            <v>4020663</v>
          </cell>
          <cell r="B245">
            <v>410.12</v>
          </cell>
        </row>
        <row r="246">
          <cell r="A246">
            <v>4020669</v>
          </cell>
          <cell r="B246">
            <v>5751</v>
          </cell>
        </row>
        <row r="247">
          <cell r="A247">
            <v>4020678</v>
          </cell>
          <cell r="B247">
            <v>940.49</v>
          </cell>
        </row>
        <row r="248">
          <cell r="A248">
            <v>4020681</v>
          </cell>
          <cell r="B248">
            <v>10000</v>
          </cell>
        </row>
        <row r="249">
          <cell r="A249">
            <v>4020692</v>
          </cell>
          <cell r="B249">
            <v>50</v>
          </cell>
        </row>
        <row r="250">
          <cell r="A250">
            <v>4020739</v>
          </cell>
          <cell r="B250">
            <v>2238.63</v>
          </cell>
        </row>
        <row r="251">
          <cell r="A251">
            <v>4020776</v>
          </cell>
          <cell r="B251">
            <v>122.01</v>
          </cell>
        </row>
        <row r="252">
          <cell r="A252">
            <v>4020777</v>
          </cell>
          <cell r="B252">
            <v>183.4</v>
          </cell>
        </row>
        <row r="253">
          <cell r="A253">
            <v>4020809</v>
          </cell>
          <cell r="B253">
            <v>794.57</v>
          </cell>
        </row>
        <row r="254">
          <cell r="A254">
            <v>4020843</v>
          </cell>
          <cell r="B254">
            <v>440.79</v>
          </cell>
        </row>
        <row r="255">
          <cell r="A255">
            <v>4020863</v>
          </cell>
          <cell r="B255">
            <v>5.75</v>
          </cell>
        </row>
        <row r="256">
          <cell r="A256">
            <v>4020864</v>
          </cell>
          <cell r="B256">
            <v>5.75</v>
          </cell>
        </row>
        <row r="257">
          <cell r="A257">
            <v>4020869</v>
          </cell>
          <cell r="B257">
            <v>5.81</v>
          </cell>
        </row>
        <row r="258">
          <cell r="A258">
            <v>4020876</v>
          </cell>
          <cell r="B258">
            <v>3.03</v>
          </cell>
        </row>
        <row r="259">
          <cell r="A259">
            <v>4020886</v>
          </cell>
          <cell r="B259">
            <v>32.17</v>
          </cell>
        </row>
        <row r="260">
          <cell r="A260">
            <v>4020888</v>
          </cell>
          <cell r="B260">
            <v>37.9</v>
          </cell>
        </row>
        <row r="261">
          <cell r="A261">
            <v>4020897</v>
          </cell>
          <cell r="B261">
            <v>3124.59</v>
          </cell>
        </row>
        <row r="262">
          <cell r="A262">
            <v>4020915</v>
          </cell>
          <cell r="B262">
            <v>685.9</v>
          </cell>
        </row>
        <row r="263">
          <cell r="A263">
            <v>4020923</v>
          </cell>
          <cell r="B263">
            <v>222.39</v>
          </cell>
        </row>
        <row r="264">
          <cell r="A264">
            <v>4020925</v>
          </cell>
          <cell r="B264">
            <v>1044.5899999999999</v>
          </cell>
        </row>
        <row r="265">
          <cell r="A265">
            <v>4020926</v>
          </cell>
          <cell r="B265">
            <v>913.52</v>
          </cell>
        </row>
        <row r="266">
          <cell r="A266">
            <v>4020942</v>
          </cell>
          <cell r="B266">
            <v>1285.58</v>
          </cell>
        </row>
        <row r="267">
          <cell r="A267">
            <v>4020943</v>
          </cell>
          <cell r="B267">
            <v>17.05</v>
          </cell>
        </row>
        <row r="268">
          <cell r="A268">
            <v>4020963</v>
          </cell>
          <cell r="B268">
            <v>319.16000000000003</v>
          </cell>
        </row>
        <row r="269">
          <cell r="A269">
            <v>4020967</v>
          </cell>
          <cell r="B269">
            <v>95</v>
          </cell>
        </row>
        <row r="270">
          <cell r="A270">
            <v>4020979</v>
          </cell>
          <cell r="B270">
            <v>1913.82</v>
          </cell>
        </row>
        <row r="271">
          <cell r="A271">
            <v>4020985</v>
          </cell>
          <cell r="B271">
            <v>1972.52</v>
          </cell>
        </row>
        <row r="272">
          <cell r="A272">
            <v>4020986</v>
          </cell>
          <cell r="B272">
            <v>177.57</v>
          </cell>
        </row>
        <row r="273">
          <cell r="A273">
            <v>4020996</v>
          </cell>
          <cell r="B273">
            <v>6653.94</v>
          </cell>
        </row>
        <row r="274">
          <cell r="A274">
            <v>4020997</v>
          </cell>
          <cell r="B274">
            <v>12610</v>
          </cell>
        </row>
        <row r="275">
          <cell r="A275">
            <v>4021002</v>
          </cell>
          <cell r="B275">
            <v>45</v>
          </cell>
        </row>
        <row r="276">
          <cell r="A276">
            <v>4021006</v>
          </cell>
          <cell r="B276">
            <v>1204.3900000000001</v>
          </cell>
        </row>
        <row r="277">
          <cell r="A277">
            <v>4021012</v>
          </cell>
          <cell r="B277">
            <v>6215.3</v>
          </cell>
        </row>
        <row r="278">
          <cell r="A278">
            <v>4021021</v>
          </cell>
          <cell r="B278">
            <v>42.08</v>
          </cell>
        </row>
        <row r="279">
          <cell r="A279">
            <v>4021022</v>
          </cell>
          <cell r="B279">
            <v>219.72</v>
          </cell>
        </row>
        <row r="280">
          <cell r="A280">
            <v>4021044</v>
          </cell>
          <cell r="B280">
            <v>539.98</v>
          </cell>
        </row>
        <row r="281">
          <cell r="A281">
            <v>4021056</v>
          </cell>
          <cell r="B281">
            <v>18.420000000000002</v>
          </cell>
        </row>
        <row r="282">
          <cell r="A282">
            <v>4021065</v>
          </cell>
          <cell r="B282">
            <v>409.83</v>
          </cell>
        </row>
        <row r="283">
          <cell r="A283">
            <v>4021066</v>
          </cell>
          <cell r="B283">
            <v>1363.32</v>
          </cell>
        </row>
        <row r="284">
          <cell r="A284">
            <v>4021069</v>
          </cell>
          <cell r="B284">
            <v>994.98</v>
          </cell>
        </row>
        <row r="285">
          <cell r="A285">
            <v>4021078</v>
          </cell>
          <cell r="B285">
            <v>310.89999999999998</v>
          </cell>
        </row>
        <row r="286">
          <cell r="A286">
            <v>4021088</v>
          </cell>
          <cell r="B286">
            <v>99.21</v>
          </cell>
        </row>
        <row r="287">
          <cell r="A287">
            <v>4021097</v>
          </cell>
          <cell r="B287">
            <v>1674.25</v>
          </cell>
        </row>
        <row r="288">
          <cell r="A288">
            <v>4021104</v>
          </cell>
          <cell r="B288">
            <v>428.2</v>
          </cell>
        </row>
        <row r="289">
          <cell r="A289">
            <v>4021114</v>
          </cell>
          <cell r="B289">
            <v>209.28</v>
          </cell>
        </row>
        <row r="290">
          <cell r="A290">
            <v>4021136</v>
          </cell>
          <cell r="B290">
            <v>12.01</v>
          </cell>
        </row>
        <row r="291">
          <cell r="A291">
            <v>4021141</v>
          </cell>
          <cell r="B291">
            <v>19.52</v>
          </cell>
        </row>
        <row r="292">
          <cell r="A292">
            <v>4021142</v>
          </cell>
          <cell r="B292">
            <v>944.09</v>
          </cell>
        </row>
        <row r="293">
          <cell r="A293">
            <v>4021148</v>
          </cell>
          <cell r="B293">
            <v>101.3</v>
          </cell>
        </row>
        <row r="294">
          <cell r="A294">
            <v>4021152</v>
          </cell>
          <cell r="B294">
            <v>207.55</v>
          </cell>
        </row>
        <row r="295">
          <cell r="A295">
            <v>4021163</v>
          </cell>
          <cell r="B295">
            <v>254.93</v>
          </cell>
        </row>
        <row r="296">
          <cell r="A296">
            <v>4021174</v>
          </cell>
          <cell r="B296">
            <v>4.13</v>
          </cell>
        </row>
        <row r="297">
          <cell r="A297">
            <v>4021178</v>
          </cell>
          <cell r="B297">
            <v>4.13</v>
          </cell>
        </row>
        <row r="298">
          <cell r="A298">
            <v>4021179</v>
          </cell>
          <cell r="B298">
            <v>14.27</v>
          </cell>
        </row>
        <row r="299">
          <cell r="A299">
            <v>4021184</v>
          </cell>
          <cell r="B299">
            <v>1275.6199999999999</v>
          </cell>
        </row>
        <row r="300">
          <cell r="A300">
            <v>4021187</v>
          </cell>
          <cell r="B300">
            <v>93.28</v>
          </cell>
        </row>
        <row r="301">
          <cell r="A301">
            <v>4021193</v>
          </cell>
          <cell r="B301">
            <v>74.44</v>
          </cell>
        </row>
        <row r="302">
          <cell r="A302">
            <v>4021194</v>
          </cell>
          <cell r="B302">
            <v>76.930000000000007</v>
          </cell>
        </row>
        <row r="303">
          <cell r="A303">
            <v>4021197</v>
          </cell>
          <cell r="B303">
            <v>585.99</v>
          </cell>
        </row>
        <row r="304">
          <cell r="A304">
            <v>4021199</v>
          </cell>
          <cell r="B304">
            <v>111.27</v>
          </cell>
        </row>
        <row r="305">
          <cell r="A305">
            <v>4021202</v>
          </cell>
          <cell r="B305">
            <v>287.01</v>
          </cell>
        </row>
        <row r="306">
          <cell r="A306">
            <v>4021203</v>
          </cell>
          <cell r="B306">
            <v>366.74</v>
          </cell>
        </row>
        <row r="307">
          <cell r="A307">
            <v>4021204</v>
          </cell>
          <cell r="B307">
            <v>1226.45</v>
          </cell>
        </row>
        <row r="308">
          <cell r="A308">
            <v>4021206</v>
          </cell>
          <cell r="B308">
            <v>880.12</v>
          </cell>
        </row>
        <row r="309">
          <cell r="A309">
            <v>4021208</v>
          </cell>
          <cell r="B309">
            <v>1920.4</v>
          </cell>
        </row>
        <row r="310">
          <cell r="A310">
            <v>4021212</v>
          </cell>
          <cell r="B310">
            <v>88.53</v>
          </cell>
        </row>
        <row r="311">
          <cell r="A311">
            <v>4021214</v>
          </cell>
          <cell r="B311">
            <v>704.25</v>
          </cell>
        </row>
        <row r="312">
          <cell r="A312">
            <v>4021217</v>
          </cell>
          <cell r="B312">
            <v>104.64</v>
          </cell>
        </row>
        <row r="313">
          <cell r="A313">
            <v>4021228</v>
          </cell>
          <cell r="B313">
            <v>0.22</v>
          </cell>
        </row>
        <row r="314">
          <cell r="A314">
            <v>4021234</v>
          </cell>
          <cell r="B314">
            <v>487.01</v>
          </cell>
        </row>
        <row r="315">
          <cell r="A315">
            <v>4021235</v>
          </cell>
          <cell r="B315">
            <v>23.25</v>
          </cell>
        </row>
        <row r="316">
          <cell r="A316">
            <v>4021242</v>
          </cell>
          <cell r="B316">
            <v>3732.09</v>
          </cell>
        </row>
        <row r="317">
          <cell r="A317">
            <v>4021245</v>
          </cell>
          <cell r="B317">
            <v>148.56</v>
          </cell>
        </row>
        <row r="318">
          <cell r="A318">
            <v>4021248</v>
          </cell>
          <cell r="B318">
            <v>340.16</v>
          </cell>
        </row>
        <row r="319">
          <cell r="A319">
            <v>4021249</v>
          </cell>
          <cell r="B319">
            <v>1674.25</v>
          </cell>
        </row>
        <row r="320">
          <cell r="A320">
            <v>4021254</v>
          </cell>
          <cell r="B320">
            <v>317.51</v>
          </cell>
        </row>
        <row r="321">
          <cell r="A321">
            <v>4021258</v>
          </cell>
          <cell r="B321">
            <v>79.73</v>
          </cell>
        </row>
        <row r="322">
          <cell r="A322">
            <v>4021259</v>
          </cell>
          <cell r="B322">
            <v>3080.61</v>
          </cell>
        </row>
        <row r="323">
          <cell r="A323">
            <v>4021265</v>
          </cell>
          <cell r="B323">
            <v>79.459999999999994</v>
          </cell>
        </row>
        <row r="324">
          <cell r="A324">
            <v>4021268</v>
          </cell>
          <cell r="B324">
            <v>229.61</v>
          </cell>
        </row>
        <row r="325">
          <cell r="A325">
            <v>4021269</v>
          </cell>
          <cell r="B325">
            <v>255.39</v>
          </cell>
        </row>
        <row r="326">
          <cell r="A326">
            <v>4021271</v>
          </cell>
          <cell r="B326">
            <v>5.92</v>
          </cell>
        </row>
        <row r="327">
          <cell r="A327">
            <v>4021272</v>
          </cell>
          <cell r="B327">
            <v>5.72</v>
          </cell>
        </row>
        <row r="328">
          <cell r="A328">
            <v>4021273</v>
          </cell>
          <cell r="B328">
            <v>4.3600000000000003</v>
          </cell>
        </row>
        <row r="329">
          <cell r="A329">
            <v>4021274</v>
          </cell>
          <cell r="B329">
            <v>8.07</v>
          </cell>
        </row>
        <row r="330">
          <cell r="A330">
            <v>4021275</v>
          </cell>
          <cell r="B330">
            <v>7.45</v>
          </cell>
        </row>
        <row r="331">
          <cell r="A331">
            <v>4021277</v>
          </cell>
          <cell r="B331">
            <v>4.78</v>
          </cell>
        </row>
        <row r="332">
          <cell r="A332">
            <v>4021279</v>
          </cell>
          <cell r="B332">
            <v>8.3699999999999992</v>
          </cell>
        </row>
        <row r="333">
          <cell r="A333">
            <v>4021281</v>
          </cell>
          <cell r="B333">
            <v>3.07</v>
          </cell>
        </row>
        <row r="334">
          <cell r="A334">
            <v>4021282</v>
          </cell>
          <cell r="B334">
            <v>3.07</v>
          </cell>
        </row>
        <row r="335">
          <cell r="A335">
            <v>4021284</v>
          </cell>
          <cell r="B335">
            <v>131.55000000000001</v>
          </cell>
        </row>
        <row r="336">
          <cell r="A336">
            <v>4021289</v>
          </cell>
          <cell r="B336">
            <v>214.2</v>
          </cell>
        </row>
        <row r="337">
          <cell r="A337">
            <v>4021291</v>
          </cell>
          <cell r="B337">
            <v>3.29</v>
          </cell>
        </row>
        <row r="338">
          <cell r="A338">
            <v>4021293</v>
          </cell>
          <cell r="B338">
            <v>3.29</v>
          </cell>
        </row>
        <row r="339">
          <cell r="A339">
            <v>4021295</v>
          </cell>
          <cell r="B339">
            <v>125.43</v>
          </cell>
        </row>
        <row r="340">
          <cell r="A340">
            <v>4021296</v>
          </cell>
          <cell r="B340">
            <v>478.36</v>
          </cell>
        </row>
        <row r="341">
          <cell r="A341">
            <v>4021297</v>
          </cell>
          <cell r="B341">
            <v>346.81</v>
          </cell>
        </row>
        <row r="342">
          <cell r="A342">
            <v>4021298</v>
          </cell>
          <cell r="B342">
            <v>4.1500000000000004</v>
          </cell>
        </row>
        <row r="343">
          <cell r="A343">
            <v>4021299</v>
          </cell>
          <cell r="B343">
            <v>484.34</v>
          </cell>
        </row>
        <row r="344">
          <cell r="A344">
            <v>4021301</v>
          </cell>
          <cell r="B344">
            <v>562.07000000000005</v>
          </cell>
        </row>
        <row r="345">
          <cell r="A345">
            <v>4021302</v>
          </cell>
          <cell r="B345">
            <v>7.26</v>
          </cell>
        </row>
        <row r="346">
          <cell r="A346">
            <v>4021304</v>
          </cell>
          <cell r="B346">
            <v>1052.3800000000001</v>
          </cell>
        </row>
        <row r="347">
          <cell r="A347">
            <v>4021305</v>
          </cell>
          <cell r="B347">
            <v>300.7</v>
          </cell>
        </row>
        <row r="348">
          <cell r="A348">
            <v>4021312</v>
          </cell>
          <cell r="B348">
            <v>6.38</v>
          </cell>
        </row>
        <row r="349">
          <cell r="A349">
            <v>4021315</v>
          </cell>
          <cell r="B349">
            <v>42.53</v>
          </cell>
        </row>
        <row r="350">
          <cell r="A350">
            <v>4021316</v>
          </cell>
          <cell r="B350">
            <v>2205.75</v>
          </cell>
        </row>
        <row r="351">
          <cell r="A351">
            <v>4021327</v>
          </cell>
          <cell r="B351">
            <v>32.56</v>
          </cell>
        </row>
        <row r="352">
          <cell r="A352">
            <v>6501402</v>
          </cell>
          <cell r="B352">
            <v>155.66</v>
          </cell>
        </row>
        <row r="353">
          <cell r="A353">
            <v>6503681</v>
          </cell>
          <cell r="B353">
            <v>135.15</v>
          </cell>
        </row>
        <row r="354">
          <cell r="A354">
            <v>6504259</v>
          </cell>
          <cell r="B354">
            <v>28.86</v>
          </cell>
        </row>
        <row r="355">
          <cell r="A355">
            <v>6505109</v>
          </cell>
          <cell r="B355">
            <v>30.95</v>
          </cell>
        </row>
        <row r="356">
          <cell r="A356">
            <v>6512500</v>
          </cell>
          <cell r="B356">
            <v>304.05</v>
          </cell>
        </row>
        <row r="357">
          <cell r="A357">
            <v>6512697</v>
          </cell>
          <cell r="B357">
            <v>132.32</v>
          </cell>
        </row>
        <row r="358">
          <cell r="A358">
            <v>6514060</v>
          </cell>
          <cell r="B358">
            <v>33.85</v>
          </cell>
        </row>
        <row r="359">
          <cell r="A359">
            <v>6517232</v>
          </cell>
          <cell r="B359">
            <v>174.79</v>
          </cell>
        </row>
        <row r="360">
          <cell r="A360">
            <v>6517472</v>
          </cell>
          <cell r="B360">
            <v>0.54</v>
          </cell>
        </row>
        <row r="361">
          <cell r="A361">
            <v>6519097</v>
          </cell>
          <cell r="B361">
            <v>213.58</v>
          </cell>
        </row>
        <row r="362">
          <cell r="A362">
            <v>6520187</v>
          </cell>
          <cell r="B362">
            <v>2075.89</v>
          </cell>
        </row>
        <row r="363">
          <cell r="A363">
            <v>6527904</v>
          </cell>
          <cell r="B363">
            <v>19.100000000000001</v>
          </cell>
        </row>
        <row r="364">
          <cell r="A364">
            <v>6528450</v>
          </cell>
          <cell r="B364">
            <v>6289.12</v>
          </cell>
        </row>
        <row r="365">
          <cell r="A365">
            <v>6530195</v>
          </cell>
          <cell r="B365">
            <v>361.97</v>
          </cell>
        </row>
        <row r="366">
          <cell r="A366">
            <v>6531089</v>
          </cell>
          <cell r="B366">
            <v>852.41</v>
          </cell>
        </row>
        <row r="367">
          <cell r="A367">
            <v>6531296</v>
          </cell>
          <cell r="B367">
            <v>832.5</v>
          </cell>
        </row>
        <row r="368">
          <cell r="A368">
            <v>6531317</v>
          </cell>
          <cell r="B368">
            <v>812.59</v>
          </cell>
        </row>
        <row r="369">
          <cell r="A369">
            <v>6534174</v>
          </cell>
          <cell r="B369">
            <v>510.35</v>
          </cell>
        </row>
        <row r="370">
          <cell r="A370">
            <v>6534653</v>
          </cell>
          <cell r="B370">
            <v>111.47</v>
          </cell>
        </row>
        <row r="371">
          <cell r="A371">
            <v>6536800</v>
          </cell>
          <cell r="B371">
            <v>685.93</v>
          </cell>
        </row>
        <row r="372">
          <cell r="A372">
            <v>6537618</v>
          </cell>
          <cell r="B372">
            <v>98.35</v>
          </cell>
        </row>
        <row r="373">
          <cell r="A373">
            <v>6538861</v>
          </cell>
          <cell r="B373">
            <v>16.59</v>
          </cell>
        </row>
        <row r="374">
          <cell r="A374">
            <v>6543745</v>
          </cell>
          <cell r="B374">
            <v>718.48</v>
          </cell>
        </row>
        <row r="375">
          <cell r="A375">
            <v>6546253</v>
          </cell>
          <cell r="B375">
            <v>79.650000000000006</v>
          </cell>
        </row>
        <row r="376">
          <cell r="A376">
            <v>6547572</v>
          </cell>
          <cell r="B376">
            <v>2184.4499999999998</v>
          </cell>
        </row>
        <row r="377">
          <cell r="A377">
            <v>6557340</v>
          </cell>
          <cell r="B377">
            <v>800.25</v>
          </cell>
        </row>
        <row r="378">
          <cell r="A378">
            <v>6561374</v>
          </cell>
          <cell r="B378">
            <v>341</v>
          </cell>
        </row>
        <row r="379">
          <cell r="A379">
            <v>6564513</v>
          </cell>
          <cell r="B379">
            <v>23.91</v>
          </cell>
        </row>
        <row r="380">
          <cell r="A380">
            <v>6568111</v>
          </cell>
          <cell r="B380">
            <v>383.7</v>
          </cell>
        </row>
        <row r="381">
          <cell r="A381">
            <v>6569267</v>
          </cell>
          <cell r="B381">
            <v>443.78</v>
          </cell>
        </row>
        <row r="382">
          <cell r="A382">
            <v>6569408</v>
          </cell>
          <cell r="B382">
            <v>510.35</v>
          </cell>
        </row>
        <row r="383">
          <cell r="A383">
            <v>6576244</v>
          </cell>
          <cell r="B383">
            <v>3621.06</v>
          </cell>
        </row>
        <row r="384">
          <cell r="A384">
            <v>6577574</v>
          </cell>
          <cell r="B384">
            <v>119.48</v>
          </cell>
        </row>
        <row r="385">
          <cell r="A385">
            <v>6579188</v>
          </cell>
          <cell r="B385">
            <v>23.79</v>
          </cell>
        </row>
        <row r="386">
          <cell r="A386">
            <v>6579623</v>
          </cell>
          <cell r="B386">
            <v>78.19</v>
          </cell>
        </row>
        <row r="387">
          <cell r="A387">
            <v>6579634</v>
          </cell>
          <cell r="B387">
            <v>173.75</v>
          </cell>
        </row>
        <row r="388">
          <cell r="A388">
            <v>6585859</v>
          </cell>
          <cell r="B388">
            <v>1520.25</v>
          </cell>
        </row>
        <row r="389">
          <cell r="A389">
            <v>6586993</v>
          </cell>
          <cell r="B389">
            <v>61.55</v>
          </cell>
        </row>
        <row r="390">
          <cell r="A390">
            <v>6588530</v>
          </cell>
          <cell r="B390">
            <v>10922.25</v>
          </cell>
        </row>
        <row r="391">
          <cell r="A391">
            <v>6589936</v>
          </cell>
          <cell r="B391">
            <v>1824.3</v>
          </cell>
        </row>
        <row r="392">
          <cell r="A392">
            <v>6591909</v>
          </cell>
          <cell r="B392">
            <v>6741.56</v>
          </cell>
        </row>
        <row r="393">
          <cell r="A393">
            <v>6592161</v>
          </cell>
          <cell r="B393">
            <v>875.96</v>
          </cell>
        </row>
        <row r="394">
          <cell r="A394">
            <v>6597219</v>
          </cell>
          <cell r="B394">
            <v>23.07</v>
          </cell>
        </row>
        <row r="395">
          <cell r="A395">
            <v>6632475</v>
          </cell>
          <cell r="B395">
            <v>114.38</v>
          </cell>
        </row>
        <row r="396">
          <cell r="A396">
            <v>6639441</v>
          </cell>
          <cell r="B396">
            <v>0.65</v>
          </cell>
        </row>
        <row r="397">
          <cell r="A397">
            <v>6640085</v>
          </cell>
          <cell r="B397">
            <v>1695.82</v>
          </cell>
        </row>
        <row r="398">
          <cell r="A398">
            <v>6641937</v>
          </cell>
          <cell r="B398">
            <v>14.57</v>
          </cell>
        </row>
        <row r="399">
          <cell r="A399" t="str">
            <v>653134X</v>
          </cell>
          <cell r="B399">
            <v>2488.5</v>
          </cell>
        </row>
        <row r="400">
          <cell r="A400" t="str">
            <v>654089X</v>
          </cell>
          <cell r="B400">
            <v>836.14</v>
          </cell>
        </row>
        <row r="401">
          <cell r="A401" t="str">
            <v>654694X</v>
          </cell>
          <cell r="B401">
            <v>1518.51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FA4FD-36C6-4EE7-BBB2-D65C592C7F3E}">
  <sheetPr>
    <tabColor rgb="FFFFC000"/>
  </sheetPr>
  <dimension ref="A1:BF246"/>
  <sheetViews>
    <sheetView showGridLines="0" tabSelected="1" topLeftCell="D1" zoomScaleNormal="100" workbookViewId="0">
      <pane ySplit="6" topLeftCell="A231" activePane="bottomLeft" state="frozen"/>
      <selection pane="bottomLeft" activeCell="AG239" sqref="AG239"/>
    </sheetView>
  </sheetViews>
  <sheetFormatPr defaultRowHeight="15" customHeight="1" outlineLevelCol="1" x14ac:dyDescent="0.15"/>
  <cols>
    <col min="1" max="1" width="2.85546875" style="1" customWidth="1"/>
    <col min="2" max="2" width="16" style="2" customWidth="1"/>
    <col min="3" max="3" width="12.85546875" style="2" customWidth="1"/>
    <col min="4" max="4" width="18.5703125" style="2" customWidth="1"/>
    <col min="5" max="5" width="9.28515625" style="2" customWidth="1"/>
    <col min="6" max="6" width="5.7109375" style="2" customWidth="1"/>
    <col min="7" max="7" width="9.28515625" style="2" customWidth="1"/>
    <col min="8" max="8" width="14.28515625" style="1" customWidth="1"/>
    <col min="9" max="9" width="21.42578125" style="3" customWidth="1"/>
    <col min="10" max="10" width="17.85546875" style="2" customWidth="1"/>
    <col min="11" max="11" width="1.42578125" style="1" customWidth="1"/>
    <col min="12" max="12" width="8.5703125" style="2" customWidth="1"/>
    <col min="13" max="13" width="7.140625" style="2" customWidth="1"/>
    <col min="14" max="14" width="11.42578125" style="1" customWidth="1"/>
    <col min="15" max="15" width="10.5703125" style="1" hidden="1" customWidth="1" outlineLevel="1"/>
    <col min="16" max="22" width="2.28515625" style="1" hidden="1" customWidth="1" outlineLevel="1"/>
    <col min="23" max="26" width="11.42578125" style="1" hidden="1" customWidth="1" outlineLevel="1"/>
    <col min="27" max="27" width="11.42578125" style="1" customWidth="1" collapsed="1"/>
    <col min="28" max="28" width="11.42578125" style="1" customWidth="1"/>
    <col min="29" max="29" width="1.28515625" style="4" customWidth="1"/>
    <col min="30" max="30" width="14.140625" style="5" customWidth="1"/>
    <col min="31" max="31" width="1.42578125" style="1" customWidth="1"/>
    <col min="32" max="34" width="11.85546875" style="1" customWidth="1"/>
    <col min="35" max="35" width="2" style="6" customWidth="1"/>
    <col min="36" max="36" width="21.42578125" style="7" customWidth="1"/>
    <col min="37" max="37" width="12.85546875" style="1" customWidth="1"/>
    <col min="38" max="38" width="10" style="2" customWidth="1"/>
    <col min="39" max="40" width="11.42578125" style="1" customWidth="1"/>
    <col min="41" max="41" width="1.42578125" style="1" customWidth="1"/>
    <col min="42" max="42" width="21.42578125" style="1" customWidth="1"/>
    <col min="43" max="43" width="12.85546875" style="1" customWidth="1"/>
    <col min="44" max="44" width="10" style="2" customWidth="1"/>
    <col min="45" max="46" width="11.42578125" style="1" customWidth="1"/>
    <col min="47" max="47" width="1.42578125" style="1" customWidth="1"/>
    <col min="48" max="48" width="21.42578125" style="1" customWidth="1"/>
    <col min="49" max="49" width="12.85546875" style="1" customWidth="1"/>
    <col min="50" max="50" width="10" style="1" customWidth="1"/>
    <col min="51" max="52" width="11.42578125" style="1" customWidth="1"/>
    <col min="53" max="53" width="1.42578125" style="1" customWidth="1"/>
    <col min="54" max="54" width="21.42578125" style="1" customWidth="1"/>
    <col min="55" max="55" width="12.85546875" style="1" customWidth="1"/>
    <col min="56" max="56" width="10" style="1" customWidth="1"/>
    <col min="57" max="58" width="11.42578125" style="1" customWidth="1"/>
    <col min="59" max="16384" width="9.140625" style="1"/>
  </cols>
  <sheetData>
    <row r="1" spans="1:58" ht="11.25" customHeight="1" x14ac:dyDescent="0.15"/>
    <row r="2" spans="1:58" ht="33.75" customHeight="1" x14ac:dyDescent="0.15">
      <c r="B2" s="8" t="s">
        <v>1106</v>
      </c>
    </row>
    <row r="3" spans="1:58" ht="11.25" customHeight="1" x14ac:dyDescent="0.15"/>
    <row r="4" spans="1:58" s="9" customFormat="1" ht="41.25" customHeight="1" x14ac:dyDescent="0.15">
      <c r="B4" s="10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L4" s="12" t="s">
        <v>9</v>
      </c>
      <c r="M4" s="13" t="s">
        <v>10</v>
      </c>
      <c r="N4" s="13" t="s">
        <v>11</v>
      </c>
      <c r="O4" s="14" t="s">
        <v>12</v>
      </c>
      <c r="P4" s="14" t="s">
        <v>13</v>
      </c>
      <c r="Q4" s="14" t="s">
        <v>14</v>
      </c>
      <c r="R4" s="14" t="s">
        <v>15</v>
      </c>
      <c r="S4" s="14" t="s">
        <v>16</v>
      </c>
      <c r="T4" s="14" t="s">
        <v>17</v>
      </c>
      <c r="U4" s="14" t="s">
        <v>18</v>
      </c>
      <c r="V4" s="14" t="s">
        <v>19</v>
      </c>
      <c r="W4" s="14" t="s">
        <v>20</v>
      </c>
      <c r="X4" s="14" t="s">
        <v>21</v>
      </c>
      <c r="Y4" s="14" t="s">
        <v>22</v>
      </c>
      <c r="Z4" s="14" t="s">
        <v>23</v>
      </c>
      <c r="AA4" s="13" t="s">
        <v>24</v>
      </c>
      <c r="AB4" s="15" t="s">
        <v>25</v>
      </c>
      <c r="AC4" s="16"/>
      <c r="AD4" s="17" t="s">
        <v>26</v>
      </c>
      <c r="AE4" s="18"/>
      <c r="AF4" s="19" t="s">
        <v>27</v>
      </c>
      <c r="AG4" s="20" t="s">
        <v>24</v>
      </c>
      <c r="AH4" s="21" t="s">
        <v>28</v>
      </c>
      <c r="AI4" s="6"/>
      <c r="AJ4" s="19" t="s">
        <v>29</v>
      </c>
      <c r="AK4" s="20" t="s">
        <v>30</v>
      </c>
      <c r="AL4" s="20" t="s">
        <v>31</v>
      </c>
      <c r="AM4" s="20" t="s">
        <v>32</v>
      </c>
      <c r="AN4" s="21" t="s">
        <v>33</v>
      </c>
      <c r="AO4" s="22"/>
      <c r="AP4" s="19" t="s">
        <v>29</v>
      </c>
      <c r="AQ4" s="20" t="s">
        <v>30</v>
      </c>
      <c r="AR4" s="20" t="s">
        <v>31</v>
      </c>
      <c r="AS4" s="20" t="s">
        <v>32</v>
      </c>
      <c r="AT4" s="21" t="s">
        <v>33</v>
      </c>
      <c r="AU4" s="22"/>
      <c r="AV4" s="19" t="s">
        <v>29</v>
      </c>
      <c r="AW4" s="20" t="s">
        <v>30</v>
      </c>
      <c r="AX4" s="20" t="s">
        <v>31</v>
      </c>
      <c r="AY4" s="20" t="s">
        <v>32</v>
      </c>
      <c r="AZ4" s="21" t="s">
        <v>33</v>
      </c>
      <c r="BA4" s="22"/>
      <c r="BB4" s="19" t="s">
        <v>29</v>
      </c>
      <c r="BC4" s="20" t="s">
        <v>30</v>
      </c>
      <c r="BD4" s="20" t="s">
        <v>31</v>
      </c>
      <c r="BE4" s="20" t="s">
        <v>32</v>
      </c>
      <c r="BF4" s="21" t="s">
        <v>33</v>
      </c>
    </row>
    <row r="5" spans="1:58" s="9" customFormat="1" ht="9" customHeight="1" x14ac:dyDescent="0.15">
      <c r="B5" s="23"/>
      <c r="C5" s="24"/>
      <c r="D5" s="24"/>
      <c r="E5" s="24"/>
      <c r="F5" s="24"/>
      <c r="G5" s="24"/>
      <c r="H5" s="24"/>
      <c r="I5" s="25"/>
      <c r="J5" s="24"/>
      <c r="M5" s="26"/>
      <c r="N5" s="26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6"/>
      <c r="AB5" s="28"/>
      <c r="AC5" s="29"/>
      <c r="AD5" s="30"/>
      <c r="AF5" s="31"/>
      <c r="AG5" s="32"/>
      <c r="AH5" s="33"/>
      <c r="AI5" s="6"/>
      <c r="AJ5" s="31"/>
      <c r="AK5" s="32"/>
      <c r="AL5" s="32"/>
      <c r="AM5" s="32"/>
      <c r="AN5" s="33"/>
      <c r="AO5" s="22"/>
      <c r="AP5" s="31"/>
      <c r="AQ5" s="32"/>
      <c r="AR5" s="32"/>
      <c r="AS5" s="32"/>
      <c r="AT5" s="33"/>
      <c r="AU5" s="22"/>
      <c r="AV5" s="31"/>
      <c r="AW5" s="32"/>
      <c r="AX5" s="32"/>
      <c r="AY5" s="32"/>
      <c r="AZ5" s="33"/>
      <c r="BA5" s="22"/>
      <c r="BB5" s="31"/>
      <c r="BC5" s="32"/>
      <c r="BD5" s="32"/>
      <c r="BE5" s="32"/>
      <c r="BF5" s="33"/>
    </row>
    <row r="6" spans="1:58" s="9" customFormat="1" ht="7.5" customHeight="1" x14ac:dyDescent="0.15">
      <c r="I6" s="34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C6" s="29"/>
      <c r="AD6" s="36"/>
      <c r="AI6" s="6"/>
    </row>
    <row r="7" spans="1:58" s="7" customFormat="1" ht="33.75" customHeight="1" x14ac:dyDescent="0.15">
      <c r="B7" s="37" t="s">
        <v>34</v>
      </c>
      <c r="C7" s="37" t="s">
        <v>35</v>
      </c>
      <c r="D7" s="37"/>
      <c r="E7" s="38">
        <v>41821</v>
      </c>
      <c r="F7" s="37">
        <v>10</v>
      </c>
      <c r="G7" s="39">
        <f t="shared" ref="G7:G70" si="0">IF(E7="","",E7+(F7*365.25))</f>
        <v>45473.5</v>
      </c>
      <c r="H7" s="37" t="s">
        <v>36</v>
      </c>
      <c r="I7" s="40" t="s">
        <v>37</v>
      </c>
      <c r="J7" s="37" t="s">
        <v>38</v>
      </c>
      <c r="K7" s="41"/>
      <c r="L7" s="42" t="s">
        <v>39</v>
      </c>
      <c r="M7" s="42" t="s">
        <v>40</v>
      </c>
      <c r="N7" s="43">
        <v>36007.47</v>
      </c>
      <c r="O7" s="44"/>
      <c r="P7" s="44"/>
      <c r="Q7" s="44"/>
      <c r="R7" s="44"/>
      <c r="S7" s="44">
        <v>0</v>
      </c>
      <c r="T7" s="44"/>
      <c r="U7" s="44"/>
      <c r="V7" s="44">
        <v>635</v>
      </c>
      <c r="W7" s="44">
        <v>30072.800000000003</v>
      </c>
      <c r="X7" s="44"/>
      <c r="Y7" s="44">
        <v>0</v>
      </c>
      <c r="Z7" s="44">
        <v>3555.6</v>
      </c>
      <c r="AA7" s="43">
        <f t="shared" ref="AA7:AA70" si="1">ROUND(SUM(O7:Z7),2)</f>
        <v>34263.4</v>
      </c>
      <c r="AB7" s="43">
        <f t="shared" ref="AB7:AB70" si="2">ROUND(N7-AA7-AG7,2)</f>
        <v>1744.07</v>
      </c>
      <c r="AC7" s="45"/>
      <c r="AD7" s="46">
        <f t="shared" ref="AD7:AD70" si="3">ROUND(N7-AA7-AF7,2)</f>
        <v>0</v>
      </c>
      <c r="AE7" s="41"/>
      <c r="AF7" s="47">
        <f t="shared" ref="AF7:AG19" si="4">AM7+AS7+AY7+BE7</f>
        <v>1744.07</v>
      </c>
      <c r="AG7" s="47">
        <f t="shared" si="4"/>
        <v>0</v>
      </c>
      <c r="AH7" s="47">
        <f t="shared" ref="AH7:AH70" si="5">AF7-AG7</f>
        <v>1744.07</v>
      </c>
      <c r="AI7" s="48"/>
      <c r="AJ7" s="49" t="s">
        <v>41</v>
      </c>
      <c r="AK7" s="50" t="s">
        <v>42</v>
      </c>
      <c r="AL7" s="50" t="s">
        <v>43</v>
      </c>
      <c r="AM7" s="47">
        <v>1744.07</v>
      </c>
      <c r="AN7" s="47"/>
      <c r="AO7" s="51"/>
      <c r="AP7" s="49"/>
      <c r="AQ7" s="50"/>
      <c r="AR7" s="49"/>
      <c r="AS7" s="47"/>
      <c r="AT7" s="47"/>
      <c r="AU7" s="51"/>
      <c r="AV7" s="49"/>
      <c r="AW7" s="50"/>
      <c r="AX7" s="49"/>
      <c r="AY7" s="47"/>
      <c r="AZ7" s="47"/>
      <c r="BA7" s="51"/>
      <c r="BB7" s="49"/>
      <c r="BC7" s="50"/>
      <c r="BD7" s="49"/>
      <c r="BE7" s="47"/>
      <c r="BF7" s="47"/>
    </row>
    <row r="8" spans="1:58" s="7" customFormat="1" ht="33.75" customHeight="1" x14ac:dyDescent="0.15">
      <c r="B8" s="37" t="s">
        <v>44</v>
      </c>
      <c r="C8" s="37" t="s">
        <v>35</v>
      </c>
      <c r="D8" s="37"/>
      <c r="E8" s="38">
        <v>39783</v>
      </c>
      <c r="F8" s="37">
        <v>10</v>
      </c>
      <c r="G8" s="39">
        <f t="shared" si="0"/>
        <v>43435.5</v>
      </c>
      <c r="H8" s="37" t="s">
        <v>45</v>
      </c>
      <c r="I8" s="40" t="s">
        <v>46</v>
      </c>
      <c r="J8" s="37" t="s">
        <v>47</v>
      </c>
      <c r="K8" s="41"/>
      <c r="L8" s="42" t="s">
        <v>39</v>
      </c>
      <c r="M8" s="42" t="s">
        <v>48</v>
      </c>
      <c r="N8" s="43">
        <v>106446.92</v>
      </c>
      <c r="O8" s="44">
        <v>80946.05</v>
      </c>
      <c r="P8" s="44">
        <v>6008.5</v>
      </c>
      <c r="Q8" s="44">
        <v>1400.4</v>
      </c>
      <c r="R8" s="44">
        <v>3254.4</v>
      </c>
      <c r="S8" s="44">
        <v>6990</v>
      </c>
      <c r="T8" s="44"/>
      <c r="U8" s="44"/>
      <c r="V8" s="44">
        <v>5997</v>
      </c>
      <c r="W8" s="44">
        <v>1190</v>
      </c>
      <c r="X8" s="44">
        <v>640</v>
      </c>
      <c r="Y8" s="44">
        <v>0</v>
      </c>
      <c r="Z8" s="44"/>
      <c r="AA8" s="43">
        <f t="shared" si="1"/>
        <v>106426.35</v>
      </c>
      <c r="AB8" s="43">
        <f t="shared" si="2"/>
        <v>20.57</v>
      </c>
      <c r="AC8" s="45"/>
      <c r="AD8" s="46">
        <f t="shared" si="3"/>
        <v>20.57</v>
      </c>
      <c r="AE8" s="41"/>
      <c r="AF8" s="47">
        <f t="shared" si="4"/>
        <v>0</v>
      </c>
      <c r="AG8" s="47">
        <f t="shared" si="4"/>
        <v>0</v>
      </c>
      <c r="AH8" s="47">
        <f t="shared" si="5"/>
        <v>0</v>
      </c>
      <c r="AI8" s="48"/>
      <c r="AJ8" s="49"/>
      <c r="AK8" s="50"/>
      <c r="AL8" s="50"/>
      <c r="AM8" s="47"/>
      <c r="AN8" s="47"/>
      <c r="AO8" s="51"/>
      <c r="AP8" s="49"/>
      <c r="AQ8" s="50"/>
      <c r="AR8" s="49"/>
      <c r="AS8" s="49"/>
      <c r="AT8" s="49"/>
      <c r="AU8" s="51"/>
      <c r="AV8" s="49"/>
      <c r="AW8" s="50"/>
      <c r="AX8" s="49"/>
      <c r="AY8" s="49"/>
      <c r="AZ8" s="49"/>
      <c r="BA8" s="51"/>
      <c r="BB8" s="49"/>
      <c r="BC8" s="50"/>
      <c r="BD8" s="49"/>
      <c r="BE8" s="49"/>
      <c r="BF8" s="49"/>
    </row>
    <row r="9" spans="1:58" s="7" customFormat="1" ht="33.75" customHeight="1" x14ac:dyDescent="0.15">
      <c r="B9" s="37" t="s">
        <v>49</v>
      </c>
      <c r="C9" s="37" t="s">
        <v>35</v>
      </c>
      <c r="D9" s="37"/>
      <c r="E9" s="38">
        <v>40074</v>
      </c>
      <c r="F9" s="37">
        <v>20</v>
      </c>
      <c r="G9" s="39">
        <f t="shared" si="0"/>
        <v>47379</v>
      </c>
      <c r="H9" s="37" t="s">
        <v>50</v>
      </c>
      <c r="I9" s="40" t="s">
        <v>51</v>
      </c>
      <c r="J9" s="37" t="s">
        <v>52</v>
      </c>
      <c r="K9" s="41"/>
      <c r="L9" s="42" t="s">
        <v>39</v>
      </c>
      <c r="M9" s="42" t="s">
        <v>53</v>
      </c>
      <c r="N9" s="43">
        <v>16812.64</v>
      </c>
      <c r="O9" s="44">
        <v>0</v>
      </c>
      <c r="P9" s="44">
        <v>0</v>
      </c>
      <c r="Q9" s="44"/>
      <c r="R9" s="44">
        <v>8579.36</v>
      </c>
      <c r="S9" s="44">
        <v>0</v>
      </c>
      <c r="T9" s="44"/>
      <c r="U9" s="44">
        <v>5953</v>
      </c>
      <c r="V9" s="44"/>
      <c r="W9" s="44">
        <v>2214.69</v>
      </c>
      <c r="X9" s="44"/>
      <c r="Y9" s="44">
        <v>0</v>
      </c>
      <c r="Z9" s="44"/>
      <c r="AA9" s="43">
        <f t="shared" si="1"/>
        <v>16747.05</v>
      </c>
      <c r="AB9" s="43">
        <f t="shared" si="2"/>
        <v>65.59</v>
      </c>
      <c r="AC9" s="45"/>
      <c r="AD9" s="46">
        <f t="shared" si="3"/>
        <v>65.59</v>
      </c>
      <c r="AE9" s="41"/>
      <c r="AF9" s="47">
        <f t="shared" si="4"/>
        <v>0</v>
      </c>
      <c r="AG9" s="47">
        <f t="shared" si="4"/>
        <v>0</v>
      </c>
      <c r="AH9" s="47">
        <f t="shared" si="5"/>
        <v>0</v>
      </c>
      <c r="AI9" s="48"/>
      <c r="AJ9" s="49"/>
      <c r="AK9" s="50"/>
      <c r="AL9" s="50"/>
      <c r="AM9" s="47"/>
      <c r="AN9" s="47"/>
      <c r="AO9" s="51"/>
      <c r="AP9" s="49"/>
      <c r="AQ9" s="50"/>
      <c r="AR9" s="49"/>
      <c r="AS9" s="49"/>
      <c r="AT9" s="49"/>
      <c r="AU9" s="51"/>
      <c r="AV9" s="49"/>
      <c r="AW9" s="50"/>
      <c r="AX9" s="49"/>
      <c r="AY9" s="49"/>
      <c r="AZ9" s="49"/>
      <c r="BA9" s="51"/>
      <c r="BB9" s="49"/>
      <c r="BC9" s="50"/>
      <c r="BD9" s="49"/>
      <c r="BE9" s="49"/>
      <c r="BF9" s="49"/>
    </row>
    <row r="10" spans="1:58" s="7" customFormat="1" ht="33.75" customHeight="1" x14ac:dyDescent="0.15">
      <c r="A10" s="7" t="s">
        <v>54</v>
      </c>
      <c r="B10" s="37" t="s">
        <v>55</v>
      </c>
      <c r="C10" s="37" t="s">
        <v>35</v>
      </c>
      <c r="D10" s="37"/>
      <c r="E10" s="38">
        <v>42535</v>
      </c>
      <c r="F10" s="37">
        <v>20</v>
      </c>
      <c r="G10" s="39">
        <f t="shared" si="0"/>
        <v>49840</v>
      </c>
      <c r="H10" s="37" t="s">
        <v>56</v>
      </c>
      <c r="I10" s="40" t="s">
        <v>57</v>
      </c>
      <c r="J10" s="37" t="s">
        <v>58</v>
      </c>
      <c r="K10" s="41"/>
      <c r="L10" s="42" t="s">
        <v>39</v>
      </c>
      <c r="M10" s="42" t="s">
        <v>59</v>
      </c>
      <c r="N10" s="43">
        <v>182312.58</v>
      </c>
      <c r="O10" s="44">
        <v>0</v>
      </c>
      <c r="P10" s="44">
        <v>0</v>
      </c>
      <c r="Q10" s="44"/>
      <c r="R10" s="44"/>
      <c r="S10" s="44">
        <v>24825</v>
      </c>
      <c r="T10" s="44"/>
      <c r="U10" s="44">
        <v>134983.71</v>
      </c>
      <c r="V10" s="44"/>
      <c r="W10" s="44"/>
      <c r="X10" s="44"/>
      <c r="Y10" s="44">
        <v>0</v>
      </c>
      <c r="Z10" s="44"/>
      <c r="AA10" s="43">
        <f t="shared" si="1"/>
        <v>159808.71</v>
      </c>
      <c r="AB10" s="43">
        <f t="shared" si="2"/>
        <v>22503.87</v>
      </c>
      <c r="AC10" s="45"/>
      <c r="AD10" s="46">
        <f t="shared" si="3"/>
        <v>22503.87</v>
      </c>
      <c r="AE10" s="41"/>
      <c r="AF10" s="47">
        <f t="shared" si="4"/>
        <v>0</v>
      </c>
      <c r="AG10" s="47">
        <f t="shared" si="4"/>
        <v>0</v>
      </c>
      <c r="AH10" s="47">
        <f t="shared" si="5"/>
        <v>0</v>
      </c>
      <c r="AI10" s="48"/>
      <c r="AJ10" s="49"/>
      <c r="AK10" s="50"/>
      <c r="AL10" s="50"/>
      <c r="AM10" s="47"/>
      <c r="AN10" s="47"/>
      <c r="AO10" s="51"/>
      <c r="AP10" s="49"/>
      <c r="AQ10" s="50"/>
      <c r="AR10" s="49"/>
      <c r="AS10" s="47"/>
      <c r="AT10" s="47"/>
      <c r="AU10" s="51"/>
      <c r="AV10" s="49"/>
      <c r="AW10" s="50"/>
      <c r="AX10" s="49"/>
      <c r="AY10" s="47"/>
      <c r="AZ10" s="47"/>
      <c r="BA10" s="51"/>
      <c r="BB10" s="49"/>
      <c r="BC10" s="50"/>
      <c r="BD10" s="49"/>
      <c r="BE10" s="47"/>
      <c r="BF10" s="47"/>
    </row>
    <row r="11" spans="1:58" s="7" customFormat="1" ht="33.75" customHeight="1" x14ac:dyDescent="0.15">
      <c r="A11" s="7" t="s">
        <v>54</v>
      </c>
      <c r="B11" s="37" t="s">
        <v>60</v>
      </c>
      <c r="C11" s="37" t="s">
        <v>61</v>
      </c>
      <c r="D11" s="37"/>
      <c r="E11" s="38">
        <v>42535</v>
      </c>
      <c r="F11" s="37">
        <v>20</v>
      </c>
      <c r="G11" s="39">
        <f t="shared" si="0"/>
        <v>49840</v>
      </c>
      <c r="H11" s="37" t="s">
        <v>62</v>
      </c>
      <c r="I11" s="40" t="s">
        <v>63</v>
      </c>
      <c r="J11" s="37" t="s">
        <v>64</v>
      </c>
      <c r="K11" s="41"/>
      <c r="L11" s="42" t="s">
        <v>65</v>
      </c>
      <c r="M11" s="42" t="s">
        <v>66</v>
      </c>
      <c r="N11" s="43">
        <v>176011.47</v>
      </c>
      <c r="O11" s="44">
        <v>0</v>
      </c>
      <c r="P11" s="44">
        <v>0</v>
      </c>
      <c r="Q11" s="44"/>
      <c r="R11" s="44"/>
      <c r="S11" s="44">
        <v>0</v>
      </c>
      <c r="T11" s="44"/>
      <c r="U11" s="44"/>
      <c r="V11" s="44"/>
      <c r="W11" s="44"/>
      <c r="X11" s="44"/>
      <c r="Y11" s="44">
        <v>0</v>
      </c>
      <c r="Z11" s="44"/>
      <c r="AA11" s="43">
        <f t="shared" si="1"/>
        <v>0</v>
      </c>
      <c r="AB11" s="43">
        <f t="shared" si="2"/>
        <v>176011.47</v>
      </c>
      <c r="AC11" s="45"/>
      <c r="AD11" s="46">
        <f t="shared" si="3"/>
        <v>176011.47</v>
      </c>
      <c r="AE11" s="41"/>
      <c r="AF11" s="47">
        <f t="shared" si="4"/>
        <v>0</v>
      </c>
      <c r="AG11" s="47">
        <f t="shared" si="4"/>
        <v>0</v>
      </c>
      <c r="AH11" s="47">
        <f t="shared" si="5"/>
        <v>0</v>
      </c>
      <c r="AI11" s="48"/>
      <c r="AJ11" s="49"/>
      <c r="AK11" s="50"/>
      <c r="AL11" s="50"/>
      <c r="AM11" s="47"/>
      <c r="AN11" s="47"/>
      <c r="AO11" s="51"/>
      <c r="AP11" s="49"/>
      <c r="AQ11" s="50"/>
      <c r="AR11" s="49"/>
      <c r="AS11" s="47"/>
      <c r="AT11" s="47"/>
      <c r="AU11" s="51"/>
      <c r="AV11" s="49"/>
      <c r="AW11" s="50"/>
      <c r="AX11" s="49"/>
      <c r="AY11" s="47"/>
      <c r="AZ11" s="47"/>
      <c r="BA11" s="51"/>
      <c r="BB11" s="49"/>
      <c r="BC11" s="50"/>
      <c r="BD11" s="49"/>
      <c r="BE11" s="47"/>
      <c r="BF11" s="47"/>
    </row>
    <row r="12" spans="1:58" s="7" customFormat="1" ht="33.75" customHeight="1" x14ac:dyDescent="0.15">
      <c r="A12" s="7" t="s">
        <v>54</v>
      </c>
      <c r="B12" s="37" t="s">
        <v>67</v>
      </c>
      <c r="C12" s="37" t="s">
        <v>68</v>
      </c>
      <c r="D12" s="37"/>
      <c r="E12" s="38">
        <v>42543</v>
      </c>
      <c r="F12" s="37">
        <v>10</v>
      </c>
      <c r="G12" s="39">
        <f t="shared" si="0"/>
        <v>46195.5</v>
      </c>
      <c r="H12" s="37" t="s">
        <v>69</v>
      </c>
      <c r="I12" s="40" t="s">
        <v>70</v>
      </c>
      <c r="J12" s="37" t="s">
        <v>71</v>
      </c>
      <c r="K12" s="41"/>
      <c r="L12" s="42" t="s">
        <v>39</v>
      </c>
      <c r="M12" s="42" t="s">
        <v>72</v>
      </c>
      <c r="N12" s="43">
        <v>21507.85</v>
      </c>
      <c r="O12" s="44">
        <v>0</v>
      </c>
      <c r="P12" s="44">
        <v>0</v>
      </c>
      <c r="Q12" s="44"/>
      <c r="R12" s="44"/>
      <c r="S12" s="44">
        <v>0</v>
      </c>
      <c r="T12" s="44"/>
      <c r="U12" s="44"/>
      <c r="V12" s="44"/>
      <c r="W12" s="44"/>
      <c r="X12" s="44"/>
      <c r="Y12" s="44">
        <v>0</v>
      </c>
      <c r="Z12" s="44"/>
      <c r="AA12" s="43">
        <f t="shared" si="1"/>
        <v>0</v>
      </c>
      <c r="AB12" s="43">
        <f t="shared" si="2"/>
        <v>21507.85</v>
      </c>
      <c r="AC12" s="45"/>
      <c r="AD12" s="46">
        <f t="shared" si="3"/>
        <v>21507.85</v>
      </c>
      <c r="AE12" s="41"/>
      <c r="AF12" s="47">
        <f t="shared" si="4"/>
        <v>0</v>
      </c>
      <c r="AG12" s="47">
        <f t="shared" si="4"/>
        <v>0</v>
      </c>
      <c r="AH12" s="47">
        <f t="shared" si="5"/>
        <v>0</v>
      </c>
      <c r="AI12" s="48"/>
      <c r="AJ12" s="49"/>
      <c r="AK12" s="50"/>
      <c r="AL12" s="50"/>
      <c r="AM12" s="47"/>
      <c r="AN12" s="47"/>
      <c r="AO12" s="51"/>
      <c r="AP12" s="49"/>
      <c r="AQ12" s="50"/>
      <c r="AR12" s="49"/>
      <c r="AS12" s="47"/>
      <c r="AT12" s="47"/>
      <c r="AU12" s="51"/>
      <c r="AV12" s="49"/>
      <c r="AW12" s="50"/>
      <c r="AX12" s="49"/>
      <c r="AY12" s="47"/>
      <c r="AZ12" s="47"/>
      <c r="BA12" s="51"/>
      <c r="BB12" s="49"/>
      <c r="BC12" s="50"/>
      <c r="BD12" s="49"/>
      <c r="BE12" s="47"/>
      <c r="BF12" s="47"/>
    </row>
    <row r="13" spans="1:58" s="7" customFormat="1" ht="33.75" customHeight="1" x14ac:dyDescent="0.15">
      <c r="A13" s="7" t="s">
        <v>54</v>
      </c>
      <c r="B13" s="37" t="s">
        <v>73</v>
      </c>
      <c r="C13" s="37" t="s">
        <v>35</v>
      </c>
      <c r="D13" s="37"/>
      <c r="E13" s="38">
        <v>42800</v>
      </c>
      <c r="F13" s="37">
        <v>25</v>
      </c>
      <c r="G13" s="39">
        <f t="shared" si="0"/>
        <v>51931.25</v>
      </c>
      <c r="H13" s="37" t="s">
        <v>74</v>
      </c>
      <c r="I13" s="40" t="s">
        <v>75</v>
      </c>
      <c r="J13" s="37" t="s">
        <v>76</v>
      </c>
      <c r="K13" s="41"/>
      <c r="L13" s="42" t="s">
        <v>39</v>
      </c>
      <c r="M13" s="42" t="s">
        <v>77</v>
      </c>
      <c r="N13" s="43">
        <v>53105.279999999999</v>
      </c>
      <c r="O13" s="44">
        <v>0</v>
      </c>
      <c r="P13" s="44">
        <v>0</v>
      </c>
      <c r="Q13" s="44"/>
      <c r="R13" s="44"/>
      <c r="S13" s="44">
        <v>0</v>
      </c>
      <c r="T13" s="44"/>
      <c r="U13" s="44"/>
      <c r="V13" s="44"/>
      <c r="W13" s="44">
        <v>5246.05</v>
      </c>
      <c r="X13" s="44">
        <v>2877</v>
      </c>
      <c r="Y13" s="44">
        <v>0</v>
      </c>
      <c r="Z13" s="44"/>
      <c r="AA13" s="43">
        <f t="shared" si="1"/>
        <v>8123.05</v>
      </c>
      <c r="AB13" s="43">
        <f t="shared" si="2"/>
        <v>0</v>
      </c>
      <c r="AC13" s="45"/>
      <c r="AD13" s="46">
        <f t="shared" si="3"/>
        <v>0</v>
      </c>
      <c r="AE13" s="41"/>
      <c r="AF13" s="47">
        <v>44982.23</v>
      </c>
      <c r="AG13" s="47">
        <f t="shared" si="4"/>
        <v>44982.23</v>
      </c>
      <c r="AH13" s="47">
        <f t="shared" si="5"/>
        <v>0</v>
      </c>
      <c r="AI13" s="48"/>
      <c r="AJ13" s="49" t="s">
        <v>78</v>
      </c>
      <c r="AK13" s="50">
        <v>48295980</v>
      </c>
      <c r="AL13" s="50" t="s">
        <v>43</v>
      </c>
      <c r="AM13" s="47">
        <v>44982.23</v>
      </c>
      <c r="AN13" s="47">
        <v>44982.23</v>
      </c>
      <c r="AO13" s="51"/>
      <c r="AP13" s="49"/>
      <c r="AQ13" s="50"/>
      <c r="AR13" s="49"/>
      <c r="AS13" s="47"/>
      <c r="AT13" s="47"/>
      <c r="AU13" s="51"/>
      <c r="AV13" s="49"/>
      <c r="AW13" s="50"/>
      <c r="AX13" s="49"/>
      <c r="AY13" s="47"/>
      <c r="AZ13" s="47"/>
      <c r="BA13" s="51"/>
      <c r="BB13" s="49"/>
      <c r="BC13" s="50"/>
      <c r="BD13" s="49"/>
      <c r="BE13" s="47"/>
      <c r="BF13" s="47"/>
    </row>
    <row r="14" spans="1:58" s="7" customFormat="1" ht="33.75" customHeight="1" x14ac:dyDescent="0.15">
      <c r="A14" s="7" t="s">
        <v>54</v>
      </c>
      <c r="B14" s="37" t="s">
        <v>79</v>
      </c>
      <c r="C14" s="37" t="s">
        <v>80</v>
      </c>
      <c r="D14" s="37"/>
      <c r="E14" s="38">
        <v>43067</v>
      </c>
      <c r="F14" s="37">
        <v>10</v>
      </c>
      <c r="G14" s="39">
        <f t="shared" si="0"/>
        <v>46719.5</v>
      </c>
      <c r="H14" s="37" t="s">
        <v>81</v>
      </c>
      <c r="I14" s="40" t="s">
        <v>82</v>
      </c>
      <c r="J14" s="37" t="s">
        <v>83</v>
      </c>
      <c r="K14" s="41"/>
      <c r="L14" s="42" t="s">
        <v>39</v>
      </c>
      <c r="M14" s="42" t="s">
        <v>84</v>
      </c>
      <c r="N14" s="43">
        <v>62070.03</v>
      </c>
      <c r="O14" s="44">
        <v>0</v>
      </c>
      <c r="P14" s="44">
        <v>0</v>
      </c>
      <c r="Q14" s="44"/>
      <c r="R14" s="44"/>
      <c r="S14" s="44">
        <v>0</v>
      </c>
      <c r="T14" s="44"/>
      <c r="U14" s="44"/>
      <c r="V14" s="44"/>
      <c r="W14" s="44">
        <v>60000</v>
      </c>
      <c r="X14" s="44"/>
      <c r="Y14" s="44">
        <v>0</v>
      </c>
      <c r="Z14" s="44"/>
      <c r="AA14" s="43">
        <f t="shared" si="1"/>
        <v>60000</v>
      </c>
      <c r="AB14" s="43">
        <f t="shared" si="2"/>
        <v>2070.0300000000002</v>
      </c>
      <c r="AC14" s="45"/>
      <c r="AD14" s="46">
        <f t="shared" si="3"/>
        <v>2070.0300000000002</v>
      </c>
      <c r="AE14" s="41"/>
      <c r="AF14" s="47">
        <f>AM14+AS14+AY14+BE14</f>
        <v>0</v>
      </c>
      <c r="AG14" s="47">
        <f t="shared" si="4"/>
        <v>0</v>
      </c>
      <c r="AH14" s="47">
        <f t="shared" si="5"/>
        <v>0</v>
      </c>
      <c r="AI14" s="48"/>
      <c r="AJ14" s="49"/>
      <c r="AK14" s="50"/>
      <c r="AL14" s="50"/>
      <c r="AM14" s="47"/>
      <c r="AN14" s="47"/>
      <c r="AO14" s="51"/>
      <c r="AP14" s="49"/>
      <c r="AQ14" s="50"/>
      <c r="AR14" s="49"/>
      <c r="AS14" s="47"/>
      <c r="AT14" s="47"/>
      <c r="AU14" s="51"/>
      <c r="AV14" s="49"/>
      <c r="AW14" s="50"/>
      <c r="AX14" s="49"/>
      <c r="AY14" s="47"/>
      <c r="AZ14" s="47"/>
      <c r="BA14" s="51"/>
      <c r="BB14" s="49"/>
      <c r="BC14" s="50"/>
      <c r="BD14" s="49"/>
      <c r="BE14" s="47"/>
      <c r="BF14" s="47"/>
    </row>
    <row r="15" spans="1:58" s="7" customFormat="1" ht="33.75" customHeight="1" x14ac:dyDescent="0.15">
      <c r="A15" s="7" t="s">
        <v>54</v>
      </c>
      <c r="B15" s="37" t="s">
        <v>85</v>
      </c>
      <c r="C15" s="37" t="s">
        <v>35</v>
      </c>
      <c r="D15" s="37"/>
      <c r="E15" s="38">
        <v>43075</v>
      </c>
      <c r="F15" s="37">
        <v>10</v>
      </c>
      <c r="G15" s="39">
        <f t="shared" si="0"/>
        <v>46727.5</v>
      </c>
      <c r="H15" s="37" t="s">
        <v>86</v>
      </c>
      <c r="I15" s="40" t="s">
        <v>87</v>
      </c>
      <c r="J15" s="37" t="s">
        <v>88</v>
      </c>
      <c r="K15" s="41"/>
      <c r="L15" s="42" t="s">
        <v>39</v>
      </c>
      <c r="M15" s="42" t="s">
        <v>89</v>
      </c>
      <c r="N15" s="43">
        <v>53606.99</v>
      </c>
      <c r="O15" s="44">
        <v>0</v>
      </c>
      <c r="P15" s="44">
        <v>0</v>
      </c>
      <c r="Q15" s="44"/>
      <c r="R15" s="44"/>
      <c r="S15" s="44">
        <v>0</v>
      </c>
      <c r="T15" s="44"/>
      <c r="U15" s="44"/>
      <c r="V15" s="44">
        <v>53303.29</v>
      </c>
      <c r="W15" s="44"/>
      <c r="X15" s="44"/>
      <c r="Y15" s="44">
        <v>0</v>
      </c>
      <c r="Z15" s="44"/>
      <c r="AA15" s="43">
        <f t="shared" si="1"/>
        <v>53303.29</v>
      </c>
      <c r="AB15" s="43">
        <f t="shared" si="2"/>
        <v>303.7</v>
      </c>
      <c r="AC15" s="45"/>
      <c r="AD15" s="46">
        <f t="shared" si="3"/>
        <v>303.7</v>
      </c>
      <c r="AE15" s="41"/>
      <c r="AF15" s="47">
        <f>AM15+AS15+AY15+BE15</f>
        <v>0</v>
      </c>
      <c r="AG15" s="47">
        <f t="shared" si="4"/>
        <v>0</v>
      </c>
      <c r="AH15" s="47">
        <f t="shared" si="5"/>
        <v>0</v>
      </c>
      <c r="AI15" s="48"/>
      <c r="AJ15" s="49"/>
      <c r="AK15" s="50"/>
      <c r="AL15" s="50"/>
      <c r="AM15" s="47"/>
      <c r="AN15" s="47"/>
      <c r="AO15" s="51"/>
      <c r="AP15" s="49"/>
      <c r="AQ15" s="50"/>
      <c r="AR15" s="49"/>
      <c r="AS15" s="47"/>
      <c r="AT15" s="47"/>
      <c r="AU15" s="51"/>
      <c r="AV15" s="49"/>
      <c r="AW15" s="50"/>
      <c r="AX15" s="49"/>
      <c r="AY15" s="47"/>
      <c r="AZ15" s="47"/>
      <c r="BA15" s="51"/>
      <c r="BB15" s="49"/>
      <c r="BC15" s="50"/>
      <c r="BD15" s="49"/>
      <c r="BE15" s="47"/>
      <c r="BF15" s="47"/>
    </row>
    <row r="16" spans="1:58" s="7" customFormat="1" ht="33.75" customHeight="1" x14ac:dyDescent="0.15">
      <c r="A16" s="7" t="s">
        <v>54</v>
      </c>
      <c r="B16" s="37" t="s">
        <v>90</v>
      </c>
      <c r="C16" s="37" t="s">
        <v>35</v>
      </c>
      <c r="D16" s="37"/>
      <c r="E16" s="38">
        <v>42887</v>
      </c>
      <c r="F16" s="37">
        <v>25</v>
      </c>
      <c r="G16" s="39">
        <f t="shared" si="0"/>
        <v>52018.25</v>
      </c>
      <c r="H16" s="37" t="s">
        <v>91</v>
      </c>
      <c r="I16" s="40" t="s">
        <v>92</v>
      </c>
      <c r="J16" s="37" t="s">
        <v>93</v>
      </c>
      <c r="K16" s="41"/>
      <c r="L16" s="42" t="s">
        <v>39</v>
      </c>
      <c r="M16" s="42" t="s">
        <v>94</v>
      </c>
      <c r="N16" s="43">
        <v>25238.06</v>
      </c>
      <c r="O16" s="44">
        <v>0</v>
      </c>
      <c r="P16" s="44">
        <v>0</v>
      </c>
      <c r="Q16" s="44"/>
      <c r="R16" s="44"/>
      <c r="S16" s="44">
        <v>0</v>
      </c>
      <c r="T16" s="44"/>
      <c r="U16" s="44"/>
      <c r="V16" s="44"/>
      <c r="W16" s="44"/>
      <c r="X16" s="44"/>
      <c r="Y16" s="44">
        <v>0</v>
      </c>
      <c r="Z16" s="44"/>
      <c r="AA16" s="43">
        <f t="shared" si="1"/>
        <v>0</v>
      </c>
      <c r="AB16" s="43">
        <f t="shared" si="2"/>
        <v>25238.06</v>
      </c>
      <c r="AC16" s="45"/>
      <c r="AD16" s="46">
        <f t="shared" si="3"/>
        <v>25238.06</v>
      </c>
      <c r="AE16" s="41"/>
      <c r="AF16" s="47">
        <f>AM16+AS16+AY16+BE16</f>
        <v>0</v>
      </c>
      <c r="AG16" s="47">
        <f t="shared" si="4"/>
        <v>0</v>
      </c>
      <c r="AH16" s="47">
        <f t="shared" si="5"/>
        <v>0</v>
      </c>
      <c r="AI16" s="48"/>
      <c r="AJ16" s="49"/>
      <c r="AK16" s="50"/>
      <c r="AL16" s="50"/>
      <c r="AM16" s="47"/>
      <c r="AN16" s="47"/>
      <c r="AO16" s="51"/>
      <c r="AP16" s="49"/>
      <c r="AQ16" s="50"/>
      <c r="AR16" s="49"/>
      <c r="AS16" s="47"/>
      <c r="AT16" s="47"/>
      <c r="AU16" s="51"/>
      <c r="AV16" s="49"/>
      <c r="AW16" s="50"/>
      <c r="AX16" s="49"/>
      <c r="AY16" s="47"/>
      <c r="AZ16" s="47"/>
      <c r="BA16" s="51"/>
      <c r="BB16" s="49"/>
      <c r="BC16" s="50"/>
      <c r="BD16" s="49"/>
      <c r="BE16" s="47"/>
      <c r="BF16" s="47"/>
    </row>
    <row r="17" spans="1:58" s="7" customFormat="1" ht="33.75" customHeight="1" x14ac:dyDescent="0.15">
      <c r="A17" s="7" t="s">
        <v>54</v>
      </c>
      <c r="B17" s="37" t="s">
        <v>95</v>
      </c>
      <c r="C17" s="37" t="s">
        <v>35</v>
      </c>
      <c r="D17" s="37"/>
      <c r="E17" s="38">
        <v>43284</v>
      </c>
      <c r="F17" s="37">
        <v>20</v>
      </c>
      <c r="G17" s="39">
        <f t="shared" si="0"/>
        <v>50589</v>
      </c>
      <c r="H17" s="37" t="s">
        <v>96</v>
      </c>
      <c r="I17" s="40" t="s">
        <v>97</v>
      </c>
      <c r="J17" s="37" t="s">
        <v>98</v>
      </c>
      <c r="K17" s="41"/>
      <c r="L17" s="42" t="s">
        <v>39</v>
      </c>
      <c r="M17" s="42" t="s">
        <v>99</v>
      </c>
      <c r="N17" s="43">
        <v>84406.94</v>
      </c>
      <c r="O17" s="44">
        <v>0</v>
      </c>
      <c r="P17" s="44">
        <v>0</v>
      </c>
      <c r="Q17" s="44"/>
      <c r="R17" s="44"/>
      <c r="S17" s="44">
        <v>0</v>
      </c>
      <c r="T17" s="44"/>
      <c r="U17" s="44"/>
      <c r="V17" s="44"/>
      <c r="W17" s="44"/>
      <c r="X17" s="44">
        <f>14763.43-2700</f>
        <v>12063.43</v>
      </c>
      <c r="Y17" s="44">
        <v>27362.01</v>
      </c>
      <c r="Z17" s="44"/>
      <c r="AA17" s="43">
        <f t="shared" si="1"/>
        <v>39425.440000000002</v>
      </c>
      <c r="AB17" s="43">
        <f t="shared" si="2"/>
        <v>44981.5</v>
      </c>
      <c r="AC17" s="45"/>
      <c r="AD17" s="46">
        <f t="shared" si="3"/>
        <v>0</v>
      </c>
      <c r="AE17" s="41"/>
      <c r="AF17" s="47">
        <f>AM17+AS17+AY17+BE17</f>
        <v>44981.5</v>
      </c>
      <c r="AG17" s="47">
        <f t="shared" si="4"/>
        <v>0</v>
      </c>
      <c r="AH17" s="47">
        <f t="shared" si="5"/>
        <v>44981.5</v>
      </c>
      <c r="AI17" s="48"/>
      <c r="AJ17" s="49" t="s">
        <v>100</v>
      </c>
      <c r="AK17" s="50">
        <v>48295920</v>
      </c>
      <c r="AL17" s="50" t="s">
        <v>43</v>
      </c>
      <c r="AM17" s="47">
        <v>44981.5</v>
      </c>
      <c r="AN17" s="47"/>
      <c r="AO17" s="51"/>
      <c r="AP17" s="49"/>
      <c r="AQ17" s="50"/>
      <c r="AR17" s="49"/>
      <c r="AS17" s="47"/>
      <c r="AT17" s="47"/>
      <c r="AU17" s="51"/>
      <c r="AV17" s="49"/>
      <c r="AW17" s="50"/>
      <c r="AX17" s="49"/>
      <c r="AY17" s="47"/>
      <c r="AZ17" s="47"/>
      <c r="BA17" s="51"/>
      <c r="BB17" s="49"/>
      <c r="BC17" s="50"/>
      <c r="BD17" s="49"/>
      <c r="BE17" s="47"/>
      <c r="BF17" s="47"/>
    </row>
    <row r="18" spans="1:58" s="7" customFormat="1" ht="33.75" customHeight="1" x14ac:dyDescent="0.15">
      <c r="A18" s="7" t="s">
        <v>54</v>
      </c>
      <c r="B18" s="37" t="s">
        <v>101</v>
      </c>
      <c r="C18" s="37" t="s">
        <v>35</v>
      </c>
      <c r="D18" s="37"/>
      <c r="E18" s="38">
        <v>43290</v>
      </c>
      <c r="F18" s="37">
        <v>25</v>
      </c>
      <c r="G18" s="39">
        <f t="shared" si="0"/>
        <v>52421.25</v>
      </c>
      <c r="H18" s="37" t="s">
        <v>102</v>
      </c>
      <c r="I18" s="40" t="s">
        <v>103</v>
      </c>
      <c r="J18" s="37" t="s">
        <v>104</v>
      </c>
      <c r="K18" s="41"/>
      <c r="L18" s="42" t="s">
        <v>39</v>
      </c>
      <c r="M18" s="42" t="s">
        <v>105</v>
      </c>
      <c r="N18" s="43">
        <v>48414.03</v>
      </c>
      <c r="O18" s="44">
        <v>0</v>
      </c>
      <c r="P18" s="44">
        <v>0</v>
      </c>
      <c r="Q18" s="44"/>
      <c r="R18" s="44"/>
      <c r="S18" s="44">
        <v>0</v>
      </c>
      <c r="T18" s="44"/>
      <c r="U18" s="44"/>
      <c r="V18" s="44"/>
      <c r="W18" s="44"/>
      <c r="X18" s="44"/>
      <c r="Y18" s="44">
        <v>0</v>
      </c>
      <c r="Z18" s="44"/>
      <c r="AA18" s="43">
        <f t="shared" si="1"/>
        <v>0</v>
      </c>
      <c r="AB18" s="43">
        <f t="shared" si="2"/>
        <v>48414.03</v>
      </c>
      <c r="AC18" s="45"/>
      <c r="AD18" s="46">
        <f t="shared" si="3"/>
        <v>48414.03</v>
      </c>
      <c r="AE18" s="41"/>
      <c r="AF18" s="47">
        <f>AM18+AS18+AY18+BE18</f>
        <v>0</v>
      </c>
      <c r="AG18" s="47">
        <f t="shared" si="4"/>
        <v>0</v>
      </c>
      <c r="AH18" s="47">
        <f t="shared" si="5"/>
        <v>0</v>
      </c>
      <c r="AI18" s="48"/>
      <c r="AJ18" s="49"/>
      <c r="AK18" s="50"/>
      <c r="AL18" s="50"/>
      <c r="AM18" s="47"/>
      <c r="AN18" s="47"/>
      <c r="AO18" s="51"/>
      <c r="AP18" s="49"/>
      <c r="AQ18" s="50"/>
      <c r="AR18" s="49"/>
      <c r="AS18" s="47"/>
      <c r="AT18" s="47"/>
      <c r="AU18" s="51"/>
      <c r="AV18" s="49"/>
      <c r="AW18" s="50"/>
      <c r="AX18" s="49"/>
      <c r="AY18" s="47"/>
      <c r="AZ18" s="47"/>
      <c r="BA18" s="51"/>
      <c r="BB18" s="49"/>
      <c r="BC18" s="50"/>
      <c r="BD18" s="49"/>
      <c r="BE18" s="47"/>
      <c r="BF18" s="47"/>
    </row>
    <row r="19" spans="1:58" s="7" customFormat="1" ht="33.75" customHeight="1" x14ac:dyDescent="0.15">
      <c r="A19" s="7" t="s">
        <v>54</v>
      </c>
      <c r="B19" s="37" t="s">
        <v>73</v>
      </c>
      <c r="C19" s="37" t="s">
        <v>35</v>
      </c>
      <c r="D19" s="37"/>
      <c r="E19" s="38">
        <v>43724</v>
      </c>
      <c r="F19" s="37">
        <v>10</v>
      </c>
      <c r="G19" s="39">
        <f t="shared" si="0"/>
        <v>47376.5</v>
      </c>
      <c r="H19" s="37" t="s">
        <v>106</v>
      </c>
      <c r="I19" s="40" t="s">
        <v>107</v>
      </c>
      <c r="J19" s="37" t="s">
        <v>108</v>
      </c>
      <c r="K19" s="41"/>
      <c r="L19" s="42" t="s">
        <v>39</v>
      </c>
      <c r="M19" s="42" t="s">
        <v>109</v>
      </c>
      <c r="N19" s="43">
        <v>57116.01</v>
      </c>
      <c r="O19" s="44">
        <v>0</v>
      </c>
      <c r="P19" s="44">
        <v>0</v>
      </c>
      <c r="Q19" s="44"/>
      <c r="R19" s="44"/>
      <c r="S19" s="44">
        <v>0</v>
      </c>
      <c r="T19" s="44"/>
      <c r="U19" s="44"/>
      <c r="V19" s="44"/>
      <c r="W19" s="44"/>
      <c r="X19" s="44"/>
      <c r="Y19" s="44">
        <v>0</v>
      </c>
      <c r="Z19" s="44"/>
      <c r="AA19" s="43">
        <f t="shared" si="1"/>
        <v>0</v>
      </c>
      <c r="AB19" s="43">
        <f t="shared" si="2"/>
        <v>0</v>
      </c>
      <c r="AC19" s="45"/>
      <c r="AD19" s="46">
        <f t="shared" si="3"/>
        <v>0</v>
      </c>
      <c r="AE19" s="41"/>
      <c r="AF19" s="47">
        <f t="shared" ref="AF19:AG37" si="6">AM19+AS19+AY19+BE19</f>
        <v>57116.01</v>
      </c>
      <c r="AG19" s="47">
        <f t="shared" si="4"/>
        <v>57116.01</v>
      </c>
      <c r="AH19" s="47">
        <f t="shared" si="5"/>
        <v>0</v>
      </c>
      <c r="AI19" s="48"/>
      <c r="AJ19" s="49" t="s">
        <v>110</v>
      </c>
      <c r="AK19" s="50">
        <v>48295980</v>
      </c>
      <c r="AL19" s="50" t="s">
        <v>43</v>
      </c>
      <c r="AM19" s="47">
        <v>57116.01</v>
      </c>
      <c r="AN19" s="47">
        <v>57116.01</v>
      </c>
      <c r="AO19" s="51"/>
      <c r="AP19" s="49"/>
      <c r="AQ19" s="50"/>
      <c r="AR19" s="49"/>
      <c r="AS19" s="47"/>
      <c r="AT19" s="47"/>
      <c r="AU19" s="51"/>
      <c r="AV19" s="49"/>
      <c r="AW19" s="50"/>
      <c r="AX19" s="49"/>
      <c r="AY19" s="47"/>
      <c r="AZ19" s="47"/>
      <c r="BA19" s="51"/>
      <c r="BB19" s="49"/>
      <c r="BC19" s="50"/>
      <c r="BD19" s="49"/>
      <c r="BE19" s="47"/>
      <c r="BF19" s="47"/>
    </row>
    <row r="20" spans="1:58" s="7" customFormat="1" ht="33.75" customHeight="1" x14ac:dyDescent="0.15">
      <c r="A20" s="7" t="s">
        <v>54</v>
      </c>
      <c r="B20" s="37" t="s">
        <v>73</v>
      </c>
      <c r="C20" s="37" t="s">
        <v>35</v>
      </c>
      <c r="D20" s="37"/>
      <c r="E20" s="38">
        <v>43844</v>
      </c>
      <c r="F20" s="37">
        <v>25</v>
      </c>
      <c r="G20" s="39">
        <f t="shared" si="0"/>
        <v>52975.25</v>
      </c>
      <c r="H20" s="52" t="s">
        <v>111</v>
      </c>
      <c r="I20" s="40" t="s">
        <v>112</v>
      </c>
      <c r="J20" s="37" t="s">
        <v>113</v>
      </c>
      <c r="K20" s="41"/>
      <c r="L20" s="42" t="s">
        <v>39</v>
      </c>
      <c r="M20" s="42" t="s">
        <v>114</v>
      </c>
      <c r="N20" s="43">
        <v>41856.58</v>
      </c>
      <c r="O20" s="44">
        <v>0</v>
      </c>
      <c r="P20" s="44">
        <v>0</v>
      </c>
      <c r="Q20" s="44"/>
      <c r="R20" s="44"/>
      <c r="S20" s="44">
        <v>0</v>
      </c>
      <c r="T20" s="44"/>
      <c r="U20" s="44"/>
      <c r="V20" s="44"/>
      <c r="W20" s="44"/>
      <c r="X20" s="44"/>
      <c r="Y20" s="44">
        <v>0</v>
      </c>
      <c r="Z20" s="44"/>
      <c r="AA20" s="43">
        <f t="shared" si="1"/>
        <v>0</v>
      </c>
      <c r="AB20" s="43">
        <f t="shared" si="2"/>
        <v>16908.28</v>
      </c>
      <c r="AC20" s="45"/>
      <c r="AD20" s="46">
        <f t="shared" si="3"/>
        <v>16908.28</v>
      </c>
      <c r="AE20" s="41"/>
      <c r="AF20" s="47">
        <f t="shared" si="6"/>
        <v>24948.3</v>
      </c>
      <c r="AG20" s="47">
        <f t="shared" si="6"/>
        <v>24948.3</v>
      </c>
      <c r="AH20" s="47">
        <f t="shared" si="5"/>
        <v>0</v>
      </c>
      <c r="AI20" s="48"/>
      <c r="AJ20" s="49" t="s">
        <v>110</v>
      </c>
      <c r="AK20" s="50">
        <v>48295980</v>
      </c>
      <c r="AL20" s="50" t="s">
        <v>43</v>
      </c>
      <c r="AM20" s="47">
        <v>24948.3</v>
      </c>
      <c r="AN20" s="47">
        <v>24948.3</v>
      </c>
      <c r="AO20" s="51"/>
      <c r="AP20" s="49"/>
      <c r="AQ20" s="50"/>
      <c r="AR20" s="49"/>
      <c r="AS20" s="47"/>
      <c r="AT20" s="47"/>
      <c r="AU20" s="51"/>
      <c r="AV20" s="49"/>
      <c r="AW20" s="50"/>
      <c r="AX20" s="49"/>
      <c r="AY20" s="47"/>
      <c r="AZ20" s="47"/>
      <c r="BA20" s="51"/>
      <c r="BB20" s="49"/>
      <c r="BC20" s="50"/>
      <c r="BD20" s="49"/>
      <c r="BE20" s="47"/>
      <c r="BF20" s="47"/>
    </row>
    <row r="21" spans="1:58" s="7" customFormat="1" ht="33.75" customHeight="1" x14ac:dyDescent="0.15">
      <c r="B21" s="37" t="s">
        <v>90</v>
      </c>
      <c r="C21" s="37" t="s">
        <v>61</v>
      </c>
      <c r="D21" s="37"/>
      <c r="E21" s="38">
        <v>43906</v>
      </c>
      <c r="F21" s="37">
        <v>10</v>
      </c>
      <c r="G21" s="39">
        <f t="shared" si="0"/>
        <v>47558.5</v>
      </c>
      <c r="H21" s="37" t="s">
        <v>115</v>
      </c>
      <c r="I21" s="40" t="s">
        <v>116</v>
      </c>
      <c r="J21" s="37" t="s">
        <v>117</v>
      </c>
      <c r="K21" s="41"/>
      <c r="L21" s="42" t="s">
        <v>65</v>
      </c>
      <c r="M21" s="42" t="s">
        <v>118</v>
      </c>
      <c r="N21" s="43">
        <v>714632.77</v>
      </c>
      <c r="O21" s="44">
        <v>0</v>
      </c>
      <c r="P21" s="44">
        <v>0</v>
      </c>
      <c r="Q21" s="44"/>
      <c r="R21" s="44"/>
      <c r="S21" s="44">
        <v>0</v>
      </c>
      <c r="T21" s="44"/>
      <c r="U21" s="44"/>
      <c r="V21" s="44"/>
      <c r="W21" s="44"/>
      <c r="X21" s="44">
        <v>220128.77</v>
      </c>
      <c r="Y21" s="44">
        <v>328427</v>
      </c>
      <c r="Z21" s="44">
        <v>9635.75</v>
      </c>
      <c r="AA21" s="43">
        <f t="shared" si="1"/>
        <v>558191.52</v>
      </c>
      <c r="AB21" s="43">
        <f t="shared" si="2"/>
        <v>156441.25</v>
      </c>
      <c r="AC21" s="45"/>
      <c r="AD21" s="46">
        <f t="shared" si="3"/>
        <v>0</v>
      </c>
      <c r="AE21" s="41"/>
      <c r="AF21" s="47">
        <f t="shared" si="6"/>
        <v>156441.25</v>
      </c>
      <c r="AG21" s="47">
        <f t="shared" si="6"/>
        <v>0</v>
      </c>
      <c r="AH21" s="47">
        <f t="shared" si="5"/>
        <v>156441.25</v>
      </c>
      <c r="AI21" s="48"/>
      <c r="AJ21" s="49" t="s">
        <v>119</v>
      </c>
      <c r="AK21" s="50" t="s">
        <v>120</v>
      </c>
      <c r="AL21" s="50" t="s">
        <v>121</v>
      </c>
      <c r="AM21" s="47">
        <v>156441.25</v>
      </c>
      <c r="AN21" s="47"/>
      <c r="AO21" s="51"/>
      <c r="AP21" s="49"/>
      <c r="AQ21" s="50"/>
      <c r="AR21" s="49"/>
      <c r="AS21" s="47"/>
      <c r="AT21" s="47"/>
      <c r="AU21" s="51"/>
      <c r="AV21" s="49"/>
      <c r="AW21" s="50"/>
      <c r="AX21" s="49"/>
      <c r="AY21" s="47"/>
      <c r="AZ21" s="47"/>
      <c r="BA21" s="51"/>
      <c r="BB21" s="49"/>
      <c r="BC21" s="50"/>
      <c r="BD21" s="49"/>
      <c r="BE21" s="47"/>
      <c r="BF21" s="47"/>
    </row>
    <row r="22" spans="1:58" s="7" customFormat="1" ht="33.75" customHeight="1" x14ac:dyDescent="0.15">
      <c r="B22" s="37" t="s">
        <v>122</v>
      </c>
      <c r="C22" s="37" t="s">
        <v>35</v>
      </c>
      <c r="D22" s="37"/>
      <c r="E22" s="38">
        <v>41130</v>
      </c>
      <c r="F22" s="37">
        <v>20</v>
      </c>
      <c r="G22" s="39">
        <f t="shared" si="0"/>
        <v>48435</v>
      </c>
      <c r="H22" s="37" t="s">
        <v>123</v>
      </c>
      <c r="I22" s="40" t="s">
        <v>124</v>
      </c>
      <c r="J22" s="37" t="s">
        <v>125</v>
      </c>
      <c r="K22" s="41"/>
      <c r="L22" s="42" t="s">
        <v>39</v>
      </c>
      <c r="M22" s="42" t="s">
        <v>126</v>
      </c>
      <c r="N22" s="43">
        <v>1963.76</v>
      </c>
      <c r="O22" s="44">
        <v>0</v>
      </c>
      <c r="P22" s="44">
        <v>0</v>
      </c>
      <c r="Q22" s="44"/>
      <c r="R22" s="44"/>
      <c r="S22" s="44">
        <v>279.56</v>
      </c>
      <c r="T22" s="44">
        <v>1026</v>
      </c>
      <c r="U22" s="44"/>
      <c r="V22" s="44"/>
      <c r="W22" s="44"/>
      <c r="X22" s="44"/>
      <c r="Y22" s="44">
        <v>0</v>
      </c>
      <c r="Z22" s="44"/>
      <c r="AA22" s="43">
        <f t="shared" si="1"/>
        <v>1305.56</v>
      </c>
      <c r="AB22" s="43">
        <f t="shared" si="2"/>
        <v>658.2</v>
      </c>
      <c r="AC22" s="45"/>
      <c r="AD22" s="46">
        <f t="shared" si="3"/>
        <v>658.2</v>
      </c>
      <c r="AE22" s="41"/>
      <c r="AF22" s="47">
        <f t="shared" si="6"/>
        <v>0</v>
      </c>
      <c r="AG22" s="47">
        <f t="shared" si="6"/>
        <v>0</v>
      </c>
      <c r="AH22" s="47">
        <f t="shared" si="5"/>
        <v>0</v>
      </c>
      <c r="AI22" s="48"/>
      <c r="AJ22" s="49"/>
      <c r="AK22" s="50"/>
      <c r="AL22" s="50"/>
      <c r="AM22" s="47"/>
      <c r="AN22" s="47"/>
      <c r="AO22" s="51"/>
      <c r="AP22" s="49"/>
      <c r="AQ22" s="50"/>
      <c r="AR22" s="49"/>
      <c r="AS22" s="47"/>
      <c r="AT22" s="47"/>
      <c r="AU22" s="51"/>
      <c r="AV22" s="49"/>
      <c r="AW22" s="50"/>
      <c r="AX22" s="49"/>
      <c r="AY22" s="47"/>
      <c r="AZ22" s="47"/>
      <c r="BA22" s="51"/>
      <c r="BB22" s="49"/>
      <c r="BC22" s="50"/>
      <c r="BD22" s="49"/>
      <c r="BE22" s="47"/>
      <c r="BF22" s="47"/>
    </row>
    <row r="23" spans="1:58" s="7" customFormat="1" ht="33.75" customHeight="1" x14ac:dyDescent="0.15">
      <c r="B23" s="37" t="s">
        <v>101</v>
      </c>
      <c r="C23" s="37" t="s">
        <v>35</v>
      </c>
      <c r="D23" s="37"/>
      <c r="E23" s="38">
        <v>41309</v>
      </c>
      <c r="F23" s="37">
        <v>20</v>
      </c>
      <c r="G23" s="39">
        <f t="shared" si="0"/>
        <v>48614</v>
      </c>
      <c r="H23" s="37" t="s">
        <v>127</v>
      </c>
      <c r="I23" s="40" t="s">
        <v>128</v>
      </c>
      <c r="J23" s="37" t="s">
        <v>129</v>
      </c>
      <c r="K23" s="41"/>
      <c r="L23" s="42" t="s">
        <v>39</v>
      </c>
      <c r="M23" s="42" t="s">
        <v>130</v>
      </c>
      <c r="N23" s="43">
        <v>31291.43</v>
      </c>
      <c r="O23" s="44">
        <v>0</v>
      </c>
      <c r="P23" s="44">
        <v>323</v>
      </c>
      <c r="Q23" s="44"/>
      <c r="R23" s="44"/>
      <c r="S23" s="44">
        <v>0</v>
      </c>
      <c r="T23" s="44">
        <v>27097.759999999998</v>
      </c>
      <c r="U23" s="44"/>
      <c r="V23" s="44"/>
      <c r="W23" s="44"/>
      <c r="X23" s="44"/>
      <c r="Y23" s="44">
        <v>0</v>
      </c>
      <c r="Z23" s="44"/>
      <c r="AA23" s="43">
        <f t="shared" si="1"/>
        <v>27420.76</v>
      </c>
      <c r="AB23" s="43">
        <f t="shared" si="2"/>
        <v>3870.67</v>
      </c>
      <c r="AC23" s="45"/>
      <c r="AD23" s="46">
        <f t="shared" si="3"/>
        <v>3870.67</v>
      </c>
      <c r="AE23" s="41"/>
      <c r="AF23" s="47">
        <f t="shared" si="6"/>
        <v>0</v>
      </c>
      <c r="AG23" s="47">
        <f t="shared" si="6"/>
        <v>0</v>
      </c>
      <c r="AH23" s="47">
        <f t="shared" si="5"/>
        <v>0</v>
      </c>
      <c r="AI23" s="48"/>
      <c r="AJ23" s="49"/>
      <c r="AK23" s="50"/>
      <c r="AL23" s="50"/>
      <c r="AM23" s="47"/>
      <c r="AN23" s="47"/>
      <c r="AO23" s="51"/>
      <c r="AP23" s="49"/>
      <c r="AQ23" s="50"/>
      <c r="AR23" s="49"/>
      <c r="AS23" s="47"/>
      <c r="AT23" s="47"/>
      <c r="AU23" s="51"/>
      <c r="AV23" s="49"/>
      <c r="AW23" s="50"/>
      <c r="AX23" s="49"/>
      <c r="AY23" s="47"/>
      <c r="AZ23" s="47"/>
      <c r="BA23" s="51"/>
      <c r="BB23" s="49"/>
      <c r="BC23" s="50"/>
      <c r="BD23" s="49"/>
      <c r="BE23" s="47"/>
      <c r="BF23" s="47"/>
    </row>
    <row r="24" spans="1:58" s="7" customFormat="1" ht="33.75" customHeight="1" x14ac:dyDescent="0.15">
      <c r="B24" s="37" t="s">
        <v>131</v>
      </c>
      <c r="C24" s="37" t="s">
        <v>35</v>
      </c>
      <c r="D24" s="37"/>
      <c r="E24" s="38">
        <v>41471</v>
      </c>
      <c r="F24" s="37">
        <v>20</v>
      </c>
      <c r="G24" s="39">
        <f t="shared" si="0"/>
        <v>48776</v>
      </c>
      <c r="H24" s="37" t="s">
        <v>132</v>
      </c>
      <c r="I24" s="40" t="s">
        <v>133</v>
      </c>
      <c r="J24" s="37" t="s">
        <v>134</v>
      </c>
      <c r="K24" s="41"/>
      <c r="L24" s="42" t="s">
        <v>39</v>
      </c>
      <c r="M24" s="42" t="s">
        <v>135</v>
      </c>
      <c r="N24" s="43">
        <v>3235.82</v>
      </c>
      <c r="O24" s="44">
        <v>0</v>
      </c>
      <c r="P24" s="44">
        <v>0</v>
      </c>
      <c r="Q24" s="44"/>
      <c r="R24" s="44"/>
      <c r="S24" s="44">
        <v>0</v>
      </c>
      <c r="T24" s="44">
        <v>3212.65</v>
      </c>
      <c r="U24" s="44"/>
      <c r="V24" s="44"/>
      <c r="W24" s="44"/>
      <c r="X24" s="44"/>
      <c r="Y24" s="44">
        <v>0</v>
      </c>
      <c r="Z24" s="44"/>
      <c r="AA24" s="43">
        <f t="shared" si="1"/>
        <v>3212.65</v>
      </c>
      <c r="AB24" s="43">
        <f t="shared" si="2"/>
        <v>23.17</v>
      </c>
      <c r="AC24" s="45"/>
      <c r="AD24" s="46">
        <f t="shared" si="3"/>
        <v>23.17</v>
      </c>
      <c r="AE24" s="41"/>
      <c r="AF24" s="47">
        <f t="shared" si="6"/>
        <v>0</v>
      </c>
      <c r="AG24" s="47">
        <f t="shared" si="6"/>
        <v>0</v>
      </c>
      <c r="AH24" s="47">
        <f t="shared" si="5"/>
        <v>0</v>
      </c>
      <c r="AI24" s="48"/>
      <c r="AJ24" s="49"/>
      <c r="AK24" s="50"/>
      <c r="AL24" s="50"/>
      <c r="AM24" s="47"/>
      <c r="AN24" s="47"/>
      <c r="AO24" s="51"/>
      <c r="AP24" s="49"/>
      <c r="AQ24" s="50"/>
      <c r="AR24" s="49"/>
      <c r="AS24" s="47"/>
      <c r="AT24" s="47"/>
      <c r="AU24" s="51"/>
      <c r="AV24" s="49"/>
      <c r="AW24" s="50"/>
      <c r="AX24" s="49"/>
      <c r="AY24" s="47"/>
      <c r="AZ24" s="47"/>
      <c r="BA24" s="51"/>
      <c r="BB24" s="49"/>
      <c r="BC24" s="50"/>
      <c r="BD24" s="49"/>
      <c r="BE24" s="47"/>
      <c r="BF24" s="47"/>
    </row>
    <row r="25" spans="1:58" s="7" customFormat="1" ht="33.75" customHeight="1" x14ac:dyDescent="0.15">
      <c r="B25" s="37" t="s">
        <v>95</v>
      </c>
      <c r="C25" s="37" t="s">
        <v>35</v>
      </c>
      <c r="D25" s="37"/>
      <c r="E25" s="38">
        <v>41584</v>
      </c>
      <c r="F25" s="37">
        <v>20</v>
      </c>
      <c r="G25" s="39">
        <f t="shared" si="0"/>
        <v>48889</v>
      </c>
      <c r="H25" s="37" t="s">
        <v>136</v>
      </c>
      <c r="I25" s="40" t="s">
        <v>137</v>
      </c>
      <c r="J25" s="37" t="s">
        <v>138</v>
      </c>
      <c r="K25" s="41"/>
      <c r="L25" s="42" t="s">
        <v>39</v>
      </c>
      <c r="M25" s="42" t="s">
        <v>139</v>
      </c>
      <c r="N25" s="43">
        <v>7482.53</v>
      </c>
      <c r="O25" s="44">
        <v>0</v>
      </c>
      <c r="P25" s="44">
        <v>0</v>
      </c>
      <c r="Q25" s="44"/>
      <c r="R25" s="44"/>
      <c r="S25" s="44">
        <v>0</v>
      </c>
      <c r="T25" s="44">
        <v>2847.16</v>
      </c>
      <c r="U25" s="44"/>
      <c r="V25" s="44"/>
      <c r="W25" s="44"/>
      <c r="X25" s="44"/>
      <c r="Y25" s="44">
        <v>0</v>
      </c>
      <c r="Z25" s="44"/>
      <c r="AA25" s="43">
        <f t="shared" si="1"/>
        <v>2847.16</v>
      </c>
      <c r="AB25" s="43">
        <f t="shared" si="2"/>
        <v>4635.37</v>
      </c>
      <c r="AC25" s="45"/>
      <c r="AD25" s="46">
        <f t="shared" si="3"/>
        <v>28.43</v>
      </c>
      <c r="AE25" s="41"/>
      <c r="AF25" s="47">
        <f t="shared" si="6"/>
        <v>4606.9399999999996</v>
      </c>
      <c r="AG25" s="47">
        <f t="shared" si="6"/>
        <v>0</v>
      </c>
      <c r="AH25" s="47">
        <f t="shared" si="5"/>
        <v>4606.9399999999996</v>
      </c>
      <c r="AI25" s="48"/>
      <c r="AJ25" s="49" t="s">
        <v>140</v>
      </c>
      <c r="AK25" s="50" t="s">
        <v>141</v>
      </c>
      <c r="AL25" s="50" t="s">
        <v>43</v>
      </c>
      <c r="AM25" s="47">
        <v>4606.9399999999996</v>
      </c>
      <c r="AN25" s="47"/>
      <c r="AO25" s="51"/>
      <c r="AP25" s="49"/>
      <c r="AQ25" s="50"/>
      <c r="AR25" s="49"/>
      <c r="AS25" s="47"/>
      <c r="AT25" s="47"/>
      <c r="AU25" s="51"/>
      <c r="AV25" s="49"/>
      <c r="AW25" s="50"/>
      <c r="AX25" s="50"/>
      <c r="AY25" s="47"/>
      <c r="AZ25" s="47"/>
      <c r="BA25" s="51"/>
      <c r="BB25" s="49"/>
      <c r="BC25" s="50"/>
      <c r="BD25" s="49"/>
      <c r="BE25" s="47"/>
      <c r="BF25" s="47"/>
    </row>
    <row r="26" spans="1:58" s="7" customFormat="1" ht="33.75" customHeight="1" x14ac:dyDescent="0.15">
      <c r="B26" s="37" t="s">
        <v>142</v>
      </c>
      <c r="C26" s="37" t="s">
        <v>35</v>
      </c>
      <c r="D26" s="37"/>
      <c r="E26" s="38">
        <v>41655</v>
      </c>
      <c r="F26" s="37">
        <v>20</v>
      </c>
      <c r="G26" s="39">
        <f t="shared" si="0"/>
        <v>48960</v>
      </c>
      <c r="H26" s="37" t="s">
        <v>143</v>
      </c>
      <c r="I26" s="40" t="s">
        <v>144</v>
      </c>
      <c r="J26" s="37" t="s">
        <v>145</v>
      </c>
      <c r="K26" s="41"/>
      <c r="L26" s="42" t="s">
        <v>39</v>
      </c>
      <c r="M26" s="42" t="s">
        <v>146</v>
      </c>
      <c r="N26" s="43">
        <v>4541.51</v>
      </c>
      <c r="O26" s="44">
        <v>0</v>
      </c>
      <c r="P26" s="44">
        <v>0</v>
      </c>
      <c r="Q26" s="44"/>
      <c r="R26" s="44">
        <v>2079.56</v>
      </c>
      <c r="S26" s="44">
        <v>2400</v>
      </c>
      <c r="T26" s="44"/>
      <c r="U26" s="44"/>
      <c r="V26" s="44"/>
      <c r="W26" s="44"/>
      <c r="X26" s="44"/>
      <c r="Y26" s="44">
        <v>0</v>
      </c>
      <c r="Z26" s="44"/>
      <c r="AA26" s="43">
        <f t="shared" si="1"/>
        <v>4479.5600000000004</v>
      </c>
      <c r="AB26" s="43">
        <f t="shared" si="2"/>
        <v>61.95</v>
      </c>
      <c r="AC26" s="45"/>
      <c r="AD26" s="46">
        <f t="shared" si="3"/>
        <v>61.95</v>
      </c>
      <c r="AE26" s="41"/>
      <c r="AF26" s="47">
        <f t="shared" si="6"/>
        <v>0</v>
      </c>
      <c r="AG26" s="47">
        <f t="shared" si="6"/>
        <v>0</v>
      </c>
      <c r="AH26" s="47">
        <f t="shared" si="5"/>
        <v>0</v>
      </c>
      <c r="AI26" s="48"/>
      <c r="AJ26" s="49"/>
      <c r="AK26" s="50"/>
      <c r="AL26" s="50"/>
      <c r="AM26" s="47"/>
      <c r="AN26" s="47"/>
      <c r="AO26" s="51"/>
      <c r="AP26" s="49"/>
      <c r="AQ26" s="50"/>
      <c r="AR26" s="49"/>
      <c r="AS26" s="47"/>
      <c r="AT26" s="47"/>
      <c r="AU26" s="51"/>
      <c r="AV26" s="49"/>
      <c r="AW26" s="50"/>
      <c r="AX26" s="49"/>
      <c r="AY26" s="47"/>
      <c r="AZ26" s="47"/>
      <c r="BA26" s="51"/>
      <c r="BB26" s="49"/>
      <c r="BC26" s="50"/>
      <c r="BD26" s="49"/>
      <c r="BE26" s="47"/>
      <c r="BF26" s="47"/>
    </row>
    <row r="27" spans="1:58" s="7" customFormat="1" ht="33.75" customHeight="1" x14ac:dyDescent="0.15">
      <c r="B27" s="37" t="s">
        <v>147</v>
      </c>
      <c r="C27" s="37" t="s">
        <v>35</v>
      </c>
      <c r="D27" s="37"/>
      <c r="E27" s="38">
        <v>41695</v>
      </c>
      <c r="F27" s="37">
        <v>20</v>
      </c>
      <c r="G27" s="39">
        <f t="shared" si="0"/>
        <v>49000</v>
      </c>
      <c r="H27" s="37" t="s">
        <v>148</v>
      </c>
      <c r="I27" s="40" t="s">
        <v>149</v>
      </c>
      <c r="J27" s="37" t="s">
        <v>150</v>
      </c>
      <c r="K27" s="41"/>
      <c r="L27" s="42" t="s">
        <v>39</v>
      </c>
      <c r="M27" s="42" t="s">
        <v>151</v>
      </c>
      <c r="N27" s="43">
        <v>27361.41</v>
      </c>
      <c r="O27" s="44">
        <v>0</v>
      </c>
      <c r="P27" s="44">
        <v>0</v>
      </c>
      <c r="Q27" s="44"/>
      <c r="R27" s="44"/>
      <c r="S27" s="44">
        <v>0</v>
      </c>
      <c r="T27" s="44"/>
      <c r="U27" s="44"/>
      <c r="V27" s="44"/>
      <c r="W27" s="44"/>
      <c r="X27" s="44">
        <v>6000</v>
      </c>
      <c r="Y27" s="44">
        <v>0</v>
      </c>
      <c r="Z27" s="44"/>
      <c r="AA27" s="43">
        <f t="shared" si="1"/>
        <v>6000</v>
      </c>
      <c r="AB27" s="43">
        <f t="shared" si="2"/>
        <v>21361.41</v>
      </c>
      <c r="AC27" s="45"/>
      <c r="AD27" s="46">
        <f t="shared" si="3"/>
        <v>18211.009999999998</v>
      </c>
      <c r="AE27" s="41"/>
      <c r="AF27" s="47">
        <f t="shared" si="6"/>
        <v>3150.4</v>
      </c>
      <c r="AG27" s="47">
        <f t="shared" si="6"/>
        <v>0</v>
      </c>
      <c r="AH27" s="47">
        <f t="shared" si="5"/>
        <v>3150.4</v>
      </c>
      <c r="AI27" s="48"/>
      <c r="AJ27" s="49" t="s">
        <v>152</v>
      </c>
      <c r="AK27" s="50">
        <v>21465960</v>
      </c>
      <c r="AL27" s="50" t="s">
        <v>43</v>
      </c>
      <c r="AM27" s="47">
        <v>3150.4</v>
      </c>
      <c r="AN27" s="47"/>
      <c r="AO27" s="51"/>
      <c r="AP27" s="49"/>
      <c r="AQ27" s="50"/>
      <c r="AR27" s="49"/>
      <c r="AS27" s="47"/>
      <c r="AT27" s="47"/>
      <c r="AU27" s="51"/>
      <c r="AV27" s="49"/>
      <c r="AW27" s="50"/>
      <c r="AX27" s="49"/>
      <c r="AY27" s="47"/>
      <c r="AZ27" s="47"/>
      <c r="BA27" s="51"/>
      <c r="BB27" s="49"/>
      <c r="BC27" s="50"/>
      <c r="BD27" s="49"/>
      <c r="BE27" s="47"/>
      <c r="BF27" s="47"/>
    </row>
    <row r="28" spans="1:58" s="7" customFormat="1" ht="33.75" customHeight="1" x14ac:dyDescent="0.15">
      <c r="B28" s="37" t="s">
        <v>101</v>
      </c>
      <c r="C28" s="37" t="s">
        <v>35</v>
      </c>
      <c r="D28" s="37"/>
      <c r="E28" s="38">
        <v>41752</v>
      </c>
      <c r="F28" s="37">
        <v>20</v>
      </c>
      <c r="G28" s="39">
        <f t="shared" si="0"/>
        <v>49057</v>
      </c>
      <c r="H28" s="37" t="s">
        <v>153</v>
      </c>
      <c r="I28" s="40" t="s">
        <v>154</v>
      </c>
      <c r="J28" s="37" t="s">
        <v>155</v>
      </c>
      <c r="K28" s="41"/>
      <c r="L28" s="42" t="s">
        <v>39</v>
      </c>
      <c r="M28" s="42" t="s">
        <v>156</v>
      </c>
      <c r="N28" s="43">
        <v>1728.15</v>
      </c>
      <c r="O28" s="44">
        <v>0</v>
      </c>
      <c r="P28" s="44">
        <v>0</v>
      </c>
      <c r="Q28" s="44"/>
      <c r="R28" s="44"/>
      <c r="S28" s="44">
        <v>0</v>
      </c>
      <c r="T28" s="44"/>
      <c r="U28" s="44"/>
      <c r="V28" s="44"/>
      <c r="W28" s="44"/>
      <c r="X28" s="44"/>
      <c r="Y28" s="44">
        <v>0</v>
      </c>
      <c r="Z28" s="44"/>
      <c r="AA28" s="43">
        <f t="shared" si="1"/>
        <v>0</v>
      </c>
      <c r="AB28" s="43">
        <f t="shared" si="2"/>
        <v>1728.15</v>
      </c>
      <c r="AC28" s="45"/>
      <c r="AD28" s="46">
        <f t="shared" si="3"/>
        <v>1728.15</v>
      </c>
      <c r="AE28" s="41"/>
      <c r="AF28" s="47">
        <f t="shared" si="6"/>
        <v>0</v>
      </c>
      <c r="AG28" s="47">
        <f t="shared" si="6"/>
        <v>0</v>
      </c>
      <c r="AH28" s="47">
        <f t="shared" si="5"/>
        <v>0</v>
      </c>
      <c r="AI28" s="48"/>
      <c r="AJ28" s="49"/>
      <c r="AK28" s="50"/>
      <c r="AL28" s="50"/>
      <c r="AM28" s="47"/>
      <c r="AN28" s="47"/>
      <c r="AO28" s="51"/>
      <c r="AP28" s="49"/>
      <c r="AQ28" s="50"/>
      <c r="AR28" s="49"/>
      <c r="AS28" s="47"/>
      <c r="AT28" s="47"/>
      <c r="AU28" s="51"/>
      <c r="AV28" s="49"/>
      <c r="AW28" s="50"/>
      <c r="AX28" s="49"/>
      <c r="AY28" s="47"/>
      <c r="AZ28" s="47"/>
      <c r="BA28" s="51"/>
      <c r="BB28" s="49"/>
      <c r="BC28" s="50"/>
      <c r="BD28" s="49"/>
      <c r="BE28" s="47"/>
      <c r="BF28" s="47"/>
    </row>
    <row r="29" spans="1:58" s="7" customFormat="1" ht="33.75" customHeight="1" x14ac:dyDescent="0.15">
      <c r="B29" s="37" t="s">
        <v>55</v>
      </c>
      <c r="C29" s="37" t="s">
        <v>35</v>
      </c>
      <c r="D29" s="37"/>
      <c r="E29" s="38">
        <v>41760</v>
      </c>
      <c r="F29" s="37">
        <v>20</v>
      </c>
      <c r="G29" s="39">
        <f t="shared" si="0"/>
        <v>49065</v>
      </c>
      <c r="H29" s="37" t="s">
        <v>157</v>
      </c>
      <c r="I29" s="40" t="s">
        <v>158</v>
      </c>
      <c r="J29" s="37" t="s">
        <v>159</v>
      </c>
      <c r="K29" s="41"/>
      <c r="L29" s="42" t="s">
        <v>39</v>
      </c>
      <c r="M29" s="42" t="s">
        <v>160</v>
      </c>
      <c r="N29" s="43">
        <v>30084.44</v>
      </c>
      <c r="O29" s="44">
        <v>0</v>
      </c>
      <c r="P29" s="44">
        <v>0</v>
      </c>
      <c r="Q29" s="44"/>
      <c r="R29" s="44"/>
      <c r="S29" s="44">
        <v>0</v>
      </c>
      <c r="T29" s="44"/>
      <c r="U29" s="44">
        <v>9925.2999999999993</v>
      </c>
      <c r="V29" s="44"/>
      <c r="W29" s="44"/>
      <c r="X29" s="44"/>
      <c r="Y29" s="44">
        <v>0</v>
      </c>
      <c r="Z29" s="44"/>
      <c r="AA29" s="43">
        <f t="shared" si="1"/>
        <v>9925.2999999999993</v>
      </c>
      <c r="AB29" s="43">
        <f t="shared" si="2"/>
        <v>20159.14</v>
      </c>
      <c r="AC29" s="45"/>
      <c r="AD29" s="46">
        <f t="shared" si="3"/>
        <v>20159.14</v>
      </c>
      <c r="AE29" s="41"/>
      <c r="AF29" s="47">
        <f t="shared" si="6"/>
        <v>0</v>
      </c>
      <c r="AG29" s="47">
        <f t="shared" si="6"/>
        <v>0</v>
      </c>
      <c r="AH29" s="47">
        <f t="shared" si="5"/>
        <v>0</v>
      </c>
      <c r="AI29" s="48"/>
      <c r="AJ29" s="49"/>
      <c r="AK29" s="50"/>
      <c r="AL29" s="50"/>
      <c r="AM29" s="47"/>
      <c r="AN29" s="47"/>
      <c r="AO29" s="51"/>
      <c r="AP29" s="49"/>
      <c r="AQ29" s="50"/>
      <c r="AR29" s="49"/>
      <c r="AS29" s="47"/>
      <c r="AT29" s="47"/>
      <c r="AU29" s="51"/>
      <c r="AV29" s="49"/>
      <c r="AW29" s="50"/>
      <c r="AX29" s="49"/>
      <c r="AY29" s="47"/>
      <c r="AZ29" s="47"/>
      <c r="BA29" s="51"/>
      <c r="BB29" s="49"/>
      <c r="BC29" s="50"/>
      <c r="BD29" s="49"/>
      <c r="BE29" s="47"/>
      <c r="BF29" s="47"/>
    </row>
    <row r="30" spans="1:58" s="7" customFormat="1" ht="33.75" customHeight="1" x14ac:dyDescent="0.15">
      <c r="B30" s="37" t="s">
        <v>161</v>
      </c>
      <c r="C30" s="37" t="s">
        <v>35</v>
      </c>
      <c r="D30" s="37"/>
      <c r="E30" s="38">
        <v>41774</v>
      </c>
      <c r="F30" s="37">
        <v>20</v>
      </c>
      <c r="G30" s="39">
        <f t="shared" si="0"/>
        <v>49079</v>
      </c>
      <c r="H30" s="37" t="s">
        <v>162</v>
      </c>
      <c r="I30" s="40" t="s">
        <v>163</v>
      </c>
      <c r="J30" s="37" t="s">
        <v>164</v>
      </c>
      <c r="K30" s="41"/>
      <c r="L30" s="42" t="s">
        <v>39</v>
      </c>
      <c r="M30" s="42" t="s">
        <v>165</v>
      </c>
      <c r="N30" s="43">
        <v>2354.37</v>
      </c>
      <c r="O30" s="44">
        <v>0</v>
      </c>
      <c r="P30" s="44">
        <v>0</v>
      </c>
      <c r="Q30" s="44"/>
      <c r="R30" s="44"/>
      <c r="S30" s="44">
        <v>0</v>
      </c>
      <c r="T30" s="44"/>
      <c r="U30" s="44"/>
      <c r="V30" s="44"/>
      <c r="W30" s="44"/>
      <c r="X30" s="44"/>
      <c r="Y30" s="44">
        <v>0</v>
      </c>
      <c r="Z30" s="44"/>
      <c r="AA30" s="43">
        <f t="shared" si="1"/>
        <v>0</v>
      </c>
      <c r="AB30" s="43">
        <f t="shared" si="2"/>
        <v>2354.37</v>
      </c>
      <c r="AC30" s="45"/>
      <c r="AD30" s="46">
        <f t="shared" si="3"/>
        <v>0</v>
      </c>
      <c r="AE30" s="41"/>
      <c r="AF30" s="47">
        <f t="shared" si="6"/>
        <v>2354.37</v>
      </c>
      <c r="AG30" s="47">
        <f t="shared" si="6"/>
        <v>0</v>
      </c>
      <c r="AH30" s="47">
        <f t="shared" si="5"/>
        <v>2354.37</v>
      </c>
      <c r="AI30" s="48"/>
      <c r="AJ30" s="49" t="s">
        <v>166</v>
      </c>
      <c r="AK30" s="50" t="s">
        <v>167</v>
      </c>
      <c r="AL30" s="50" t="s">
        <v>43</v>
      </c>
      <c r="AM30" s="47">
        <v>2354.37</v>
      </c>
      <c r="AN30" s="47"/>
      <c r="AO30" s="51"/>
      <c r="AP30" s="49"/>
      <c r="AQ30" s="50"/>
      <c r="AR30" s="49"/>
      <c r="AS30" s="47"/>
      <c r="AT30" s="47"/>
      <c r="AU30" s="51"/>
      <c r="AV30" s="49"/>
      <c r="AW30" s="50"/>
      <c r="AX30" s="49"/>
      <c r="AY30" s="47"/>
      <c r="AZ30" s="47"/>
      <c r="BA30" s="51"/>
      <c r="BB30" s="49"/>
      <c r="BC30" s="50"/>
      <c r="BD30" s="49"/>
      <c r="BE30" s="47"/>
      <c r="BF30" s="47"/>
    </row>
    <row r="31" spans="1:58" s="7" customFormat="1" ht="33.75" customHeight="1" x14ac:dyDescent="0.15">
      <c r="B31" s="37" t="s">
        <v>90</v>
      </c>
      <c r="C31" s="37" t="s">
        <v>35</v>
      </c>
      <c r="D31" s="37"/>
      <c r="E31" s="38">
        <v>41810</v>
      </c>
      <c r="F31" s="37">
        <v>20</v>
      </c>
      <c r="G31" s="39">
        <f t="shared" si="0"/>
        <v>49115</v>
      </c>
      <c r="H31" s="37" t="s">
        <v>168</v>
      </c>
      <c r="I31" s="40" t="s">
        <v>169</v>
      </c>
      <c r="J31" s="37" t="s">
        <v>170</v>
      </c>
      <c r="K31" s="41"/>
      <c r="L31" s="42" t="s">
        <v>39</v>
      </c>
      <c r="M31" s="42" t="s">
        <v>171</v>
      </c>
      <c r="N31" s="43">
        <v>6906.82</v>
      </c>
      <c r="O31" s="44">
        <v>0</v>
      </c>
      <c r="P31" s="44">
        <v>0</v>
      </c>
      <c r="Q31" s="44"/>
      <c r="R31" s="44"/>
      <c r="S31" s="44">
        <v>0</v>
      </c>
      <c r="T31" s="44"/>
      <c r="U31" s="44"/>
      <c r="V31" s="44"/>
      <c r="W31" s="44"/>
      <c r="X31" s="44"/>
      <c r="Y31" s="44">
        <v>0</v>
      </c>
      <c r="Z31" s="44"/>
      <c r="AA31" s="43">
        <f t="shared" si="1"/>
        <v>0</v>
      </c>
      <c r="AB31" s="43">
        <f t="shared" si="2"/>
        <v>6906.82</v>
      </c>
      <c r="AC31" s="45"/>
      <c r="AD31" s="46">
        <f t="shared" si="3"/>
        <v>6906.82</v>
      </c>
      <c r="AE31" s="41"/>
      <c r="AF31" s="47">
        <f t="shared" si="6"/>
        <v>0</v>
      </c>
      <c r="AG31" s="47">
        <f t="shared" si="6"/>
        <v>0</v>
      </c>
      <c r="AH31" s="47">
        <f t="shared" si="5"/>
        <v>0</v>
      </c>
      <c r="AI31" s="48"/>
      <c r="AJ31" s="49"/>
      <c r="AK31" s="50"/>
      <c r="AL31" s="50"/>
      <c r="AM31" s="47"/>
      <c r="AN31" s="47"/>
      <c r="AO31" s="51"/>
      <c r="AP31" s="49"/>
      <c r="AQ31" s="50"/>
      <c r="AR31" s="49"/>
      <c r="AS31" s="47"/>
      <c r="AT31" s="47"/>
      <c r="AU31" s="51"/>
      <c r="AV31" s="49"/>
      <c r="AW31" s="50"/>
      <c r="AX31" s="49"/>
      <c r="AY31" s="47"/>
      <c r="AZ31" s="47"/>
      <c r="BA31" s="51"/>
      <c r="BB31" s="49"/>
      <c r="BC31" s="50"/>
      <c r="BD31" s="49"/>
      <c r="BE31" s="47"/>
      <c r="BF31" s="47"/>
    </row>
    <row r="32" spans="1:58" s="7" customFormat="1" ht="33.75" customHeight="1" x14ac:dyDescent="0.15">
      <c r="B32" s="37" t="s">
        <v>85</v>
      </c>
      <c r="C32" s="37" t="s">
        <v>35</v>
      </c>
      <c r="D32" s="37"/>
      <c r="E32" s="38">
        <v>41824</v>
      </c>
      <c r="F32" s="37">
        <v>20</v>
      </c>
      <c r="G32" s="39">
        <f t="shared" si="0"/>
        <v>49129</v>
      </c>
      <c r="H32" s="37" t="s">
        <v>172</v>
      </c>
      <c r="I32" s="40" t="s">
        <v>173</v>
      </c>
      <c r="J32" s="37" t="s">
        <v>174</v>
      </c>
      <c r="K32" s="41"/>
      <c r="L32" s="42" t="s">
        <v>39</v>
      </c>
      <c r="M32" s="42" t="s">
        <v>175</v>
      </c>
      <c r="N32" s="43">
        <v>3453.45</v>
      </c>
      <c r="O32" s="44">
        <v>0</v>
      </c>
      <c r="P32" s="44">
        <v>0</v>
      </c>
      <c r="Q32" s="44"/>
      <c r="R32" s="44"/>
      <c r="S32" s="44">
        <v>2396.08</v>
      </c>
      <c r="T32" s="44"/>
      <c r="U32" s="44"/>
      <c r="V32" s="44">
        <v>1053.67</v>
      </c>
      <c r="W32" s="44"/>
      <c r="X32" s="44"/>
      <c r="Y32" s="44">
        <v>0</v>
      </c>
      <c r="Z32" s="44"/>
      <c r="AA32" s="43">
        <f t="shared" si="1"/>
        <v>3449.75</v>
      </c>
      <c r="AB32" s="43">
        <f t="shared" si="2"/>
        <v>3.7</v>
      </c>
      <c r="AC32" s="45"/>
      <c r="AD32" s="46">
        <f t="shared" si="3"/>
        <v>3.7</v>
      </c>
      <c r="AE32" s="41"/>
      <c r="AF32" s="47">
        <f t="shared" si="6"/>
        <v>0</v>
      </c>
      <c r="AG32" s="47">
        <f t="shared" si="6"/>
        <v>0</v>
      </c>
      <c r="AH32" s="47">
        <f t="shared" si="5"/>
        <v>0</v>
      </c>
      <c r="AI32" s="48"/>
      <c r="AJ32" s="49"/>
      <c r="AK32" s="50"/>
      <c r="AL32" s="50"/>
      <c r="AM32" s="47"/>
      <c r="AN32" s="47"/>
      <c r="AO32" s="51"/>
      <c r="AP32" s="49"/>
      <c r="AQ32" s="50"/>
      <c r="AR32" s="49"/>
      <c r="AS32" s="47"/>
      <c r="AT32" s="47"/>
      <c r="AU32" s="51"/>
      <c r="AV32" s="49"/>
      <c r="AW32" s="50"/>
      <c r="AX32" s="49"/>
      <c r="AY32" s="47"/>
      <c r="AZ32" s="47"/>
      <c r="BA32" s="51"/>
      <c r="BB32" s="49"/>
      <c r="BC32" s="50"/>
      <c r="BD32" s="49"/>
      <c r="BE32" s="47"/>
      <c r="BF32" s="47"/>
    </row>
    <row r="33" spans="1:58" s="7" customFormat="1" ht="33.75" customHeight="1" x14ac:dyDescent="0.15">
      <c r="B33" s="37" t="s">
        <v>34</v>
      </c>
      <c r="C33" s="37" t="s">
        <v>35</v>
      </c>
      <c r="D33" s="37"/>
      <c r="E33" s="38">
        <v>41844</v>
      </c>
      <c r="F33" s="37">
        <v>20</v>
      </c>
      <c r="G33" s="39">
        <f t="shared" si="0"/>
        <v>49149</v>
      </c>
      <c r="H33" s="37" t="s">
        <v>176</v>
      </c>
      <c r="I33" s="40" t="s">
        <v>177</v>
      </c>
      <c r="J33" s="37" t="s">
        <v>178</v>
      </c>
      <c r="K33" s="41"/>
      <c r="L33" s="42" t="s">
        <v>39</v>
      </c>
      <c r="M33" s="42" t="s">
        <v>179</v>
      </c>
      <c r="N33" s="43">
        <v>1753.93</v>
      </c>
      <c r="O33" s="44">
        <v>0</v>
      </c>
      <c r="P33" s="44">
        <v>0</v>
      </c>
      <c r="Q33" s="44"/>
      <c r="R33" s="44"/>
      <c r="S33" s="44">
        <v>0</v>
      </c>
      <c r="T33" s="44"/>
      <c r="U33" s="44"/>
      <c r="V33" s="44"/>
      <c r="W33" s="44"/>
      <c r="X33" s="44"/>
      <c r="Y33" s="44">
        <v>0</v>
      </c>
      <c r="Z33" s="44"/>
      <c r="AA33" s="43">
        <f t="shared" si="1"/>
        <v>0</v>
      </c>
      <c r="AB33" s="43">
        <f t="shared" si="2"/>
        <v>1753.93</v>
      </c>
      <c r="AC33" s="45"/>
      <c r="AD33" s="46">
        <f t="shared" si="3"/>
        <v>1753.93</v>
      </c>
      <c r="AE33" s="41"/>
      <c r="AF33" s="47">
        <f t="shared" si="6"/>
        <v>0</v>
      </c>
      <c r="AG33" s="47">
        <f t="shared" si="6"/>
        <v>0</v>
      </c>
      <c r="AH33" s="47">
        <f t="shared" si="5"/>
        <v>0</v>
      </c>
      <c r="AI33" s="48"/>
      <c r="AJ33" s="49"/>
      <c r="AK33" s="50"/>
      <c r="AL33" s="50"/>
      <c r="AM33" s="47"/>
      <c r="AN33" s="47"/>
      <c r="AO33" s="51"/>
      <c r="AP33" s="49"/>
      <c r="AQ33" s="50"/>
      <c r="AR33" s="49"/>
      <c r="AS33" s="47"/>
      <c r="AT33" s="47"/>
      <c r="AU33" s="51"/>
      <c r="AV33" s="49"/>
      <c r="AW33" s="50"/>
      <c r="AX33" s="49"/>
      <c r="AY33" s="47"/>
      <c r="AZ33" s="47"/>
      <c r="BA33" s="51"/>
      <c r="BB33" s="49"/>
      <c r="BC33" s="50"/>
      <c r="BD33" s="49"/>
      <c r="BE33" s="47"/>
      <c r="BF33" s="47"/>
    </row>
    <row r="34" spans="1:58" s="7" customFormat="1" ht="33.75" customHeight="1" x14ac:dyDescent="0.15">
      <c r="B34" s="37" t="s">
        <v>180</v>
      </c>
      <c r="C34" s="37" t="s">
        <v>35</v>
      </c>
      <c r="D34" s="37"/>
      <c r="E34" s="38">
        <v>41928</v>
      </c>
      <c r="F34" s="37">
        <v>20</v>
      </c>
      <c r="G34" s="39">
        <f t="shared" si="0"/>
        <v>49233</v>
      </c>
      <c r="H34" s="37" t="s">
        <v>181</v>
      </c>
      <c r="I34" s="40" t="s">
        <v>182</v>
      </c>
      <c r="J34" s="37" t="s">
        <v>183</v>
      </c>
      <c r="K34" s="41"/>
      <c r="L34" s="42" t="s">
        <v>39</v>
      </c>
      <c r="M34" s="42" t="s">
        <v>184</v>
      </c>
      <c r="N34" s="43">
        <v>17322.88</v>
      </c>
      <c r="O34" s="44">
        <v>0</v>
      </c>
      <c r="P34" s="44">
        <v>0</v>
      </c>
      <c r="Q34" s="44"/>
      <c r="R34" s="44"/>
      <c r="S34" s="44">
        <v>0</v>
      </c>
      <c r="T34" s="44"/>
      <c r="U34" s="44"/>
      <c r="V34" s="44"/>
      <c r="W34" s="44">
        <v>12755.54</v>
      </c>
      <c r="X34" s="44"/>
      <c r="Y34" s="44">
        <v>2400.6</v>
      </c>
      <c r="Z34" s="44"/>
      <c r="AA34" s="43">
        <f t="shared" si="1"/>
        <v>15156.14</v>
      </c>
      <c r="AB34" s="43">
        <f t="shared" si="2"/>
        <v>2166.7399999999998</v>
      </c>
      <c r="AC34" s="45"/>
      <c r="AD34" s="46">
        <f t="shared" si="3"/>
        <v>2166.7399999999998</v>
      </c>
      <c r="AE34" s="41"/>
      <c r="AF34" s="47">
        <f t="shared" si="6"/>
        <v>0</v>
      </c>
      <c r="AG34" s="47">
        <f t="shared" si="6"/>
        <v>0</v>
      </c>
      <c r="AH34" s="47">
        <f t="shared" si="5"/>
        <v>0</v>
      </c>
      <c r="AI34" s="48"/>
      <c r="AJ34" s="49"/>
      <c r="AK34" s="50"/>
      <c r="AL34" s="50"/>
      <c r="AM34" s="47"/>
      <c r="AN34" s="47"/>
      <c r="AO34" s="51"/>
      <c r="AP34" s="49"/>
      <c r="AQ34" s="50"/>
      <c r="AR34" s="49"/>
      <c r="AS34" s="47"/>
      <c r="AT34" s="47"/>
      <c r="AU34" s="51"/>
      <c r="AV34" s="49"/>
      <c r="AW34" s="50"/>
      <c r="AX34" s="49"/>
      <c r="AY34" s="47"/>
      <c r="AZ34" s="47"/>
      <c r="BA34" s="51"/>
      <c r="BB34" s="49"/>
      <c r="BC34" s="50"/>
      <c r="BD34" s="49"/>
      <c r="BE34" s="47"/>
      <c r="BF34" s="47"/>
    </row>
    <row r="35" spans="1:58" s="7" customFormat="1" ht="33.75" customHeight="1" x14ac:dyDescent="0.15">
      <c r="B35" s="37" t="s">
        <v>185</v>
      </c>
      <c r="C35" s="37" t="s">
        <v>35</v>
      </c>
      <c r="D35" s="37"/>
      <c r="E35" s="38">
        <v>41971</v>
      </c>
      <c r="F35" s="37">
        <v>20</v>
      </c>
      <c r="G35" s="39">
        <f t="shared" si="0"/>
        <v>49276</v>
      </c>
      <c r="H35" s="37" t="s">
        <v>186</v>
      </c>
      <c r="I35" s="40" t="s">
        <v>187</v>
      </c>
      <c r="J35" s="37" t="s">
        <v>188</v>
      </c>
      <c r="K35" s="41"/>
      <c r="L35" s="42" t="s">
        <v>39</v>
      </c>
      <c r="M35" s="42" t="s">
        <v>189</v>
      </c>
      <c r="N35" s="43">
        <v>2492.42</v>
      </c>
      <c r="O35" s="44">
        <v>0</v>
      </c>
      <c r="P35" s="44">
        <v>0</v>
      </c>
      <c r="Q35" s="44"/>
      <c r="R35" s="44"/>
      <c r="S35" s="44">
        <v>2473.5500000000002</v>
      </c>
      <c r="T35" s="44"/>
      <c r="U35" s="44"/>
      <c r="V35" s="44"/>
      <c r="W35" s="44"/>
      <c r="X35" s="44"/>
      <c r="Y35" s="44">
        <v>0</v>
      </c>
      <c r="Z35" s="44"/>
      <c r="AA35" s="43">
        <f t="shared" si="1"/>
        <v>2473.5500000000002</v>
      </c>
      <c r="AB35" s="43">
        <f t="shared" si="2"/>
        <v>18.87</v>
      </c>
      <c r="AC35" s="45"/>
      <c r="AD35" s="46">
        <f t="shared" si="3"/>
        <v>18.87</v>
      </c>
      <c r="AE35" s="41"/>
      <c r="AF35" s="47">
        <f t="shared" si="6"/>
        <v>0</v>
      </c>
      <c r="AG35" s="47">
        <f t="shared" si="6"/>
        <v>0</v>
      </c>
      <c r="AH35" s="47">
        <f t="shared" si="5"/>
        <v>0</v>
      </c>
      <c r="AI35" s="48"/>
      <c r="AJ35" s="49"/>
      <c r="AK35" s="50"/>
      <c r="AL35" s="50"/>
      <c r="AM35" s="47"/>
      <c r="AN35" s="47"/>
      <c r="AO35" s="51"/>
      <c r="AP35" s="49"/>
      <c r="AQ35" s="50"/>
      <c r="AR35" s="49"/>
      <c r="AS35" s="47"/>
      <c r="AT35" s="47"/>
      <c r="AU35" s="51"/>
      <c r="AV35" s="49"/>
      <c r="AW35" s="50"/>
      <c r="AX35" s="49"/>
      <c r="AY35" s="47"/>
      <c r="AZ35" s="47"/>
      <c r="BA35" s="51"/>
      <c r="BB35" s="49"/>
      <c r="BC35" s="50"/>
      <c r="BD35" s="49"/>
      <c r="BE35" s="47"/>
      <c r="BF35" s="47"/>
    </row>
    <row r="36" spans="1:58" s="7" customFormat="1" ht="33.75" customHeight="1" x14ac:dyDescent="0.15">
      <c r="B36" s="37" t="s">
        <v>95</v>
      </c>
      <c r="C36" s="37" t="s">
        <v>35</v>
      </c>
      <c r="D36" s="37"/>
      <c r="E36" s="38">
        <v>41975</v>
      </c>
      <c r="F36" s="37">
        <v>20</v>
      </c>
      <c r="G36" s="39">
        <f t="shared" si="0"/>
        <v>49280</v>
      </c>
      <c r="H36" s="37" t="s">
        <v>190</v>
      </c>
      <c r="I36" s="40" t="s">
        <v>191</v>
      </c>
      <c r="J36" s="37" t="s">
        <v>192</v>
      </c>
      <c r="K36" s="41"/>
      <c r="L36" s="42" t="s">
        <v>39</v>
      </c>
      <c r="M36" s="42" t="s">
        <v>193</v>
      </c>
      <c r="N36" s="43">
        <v>2652.17</v>
      </c>
      <c r="O36" s="44">
        <v>0</v>
      </c>
      <c r="P36" s="44">
        <v>0</v>
      </c>
      <c r="Q36" s="44"/>
      <c r="R36" s="44"/>
      <c r="S36" s="44">
        <v>0</v>
      </c>
      <c r="T36" s="44"/>
      <c r="U36" s="44">
        <v>5.05</v>
      </c>
      <c r="V36" s="44"/>
      <c r="W36" s="44"/>
      <c r="X36" s="44"/>
      <c r="Y36" s="44">
        <v>0</v>
      </c>
      <c r="Z36" s="44"/>
      <c r="AA36" s="43">
        <f t="shared" si="1"/>
        <v>5.05</v>
      </c>
      <c r="AB36" s="43">
        <f t="shared" si="2"/>
        <v>2647.12</v>
      </c>
      <c r="AC36" s="45"/>
      <c r="AD36" s="46">
        <f t="shared" si="3"/>
        <v>21.41</v>
      </c>
      <c r="AE36" s="41"/>
      <c r="AF36" s="47">
        <f t="shared" si="6"/>
        <v>2625.71</v>
      </c>
      <c r="AG36" s="47">
        <f t="shared" si="6"/>
        <v>0</v>
      </c>
      <c r="AH36" s="47">
        <f t="shared" si="5"/>
        <v>2625.71</v>
      </c>
      <c r="AI36" s="48"/>
      <c r="AJ36" s="49" t="s">
        <v>140</v>
      </c>
      <c r="AK36" s="50" t="s">
        <v>141</v>
      </c>
      <c r="AL36" s="50" t="s">
        <v>43</v>
      </c>
      <c r="AM36" s="47">
        <v>2625.71</v>
      </c>
      <c r="AN36" s="47"/>
      <c r="AO36" s="51"/>
      <c r="AP36" s="49"/>
      <c r="AQ36" s="50"/>
      <c r="AR36" s="49"/>
      <c r="AS36" s="47"/>
      <c r="AT36" s="47"/>
      <c r="AU36" s="51"/>
      <c r="AV36" s="49"/>
      <c r="AW36" s="50"/>
      <c r="AX36" s="50"/>
      <c r="AY36" s="47"/>
      <c r="AZ36" s="47"/>
      <c r="BA36" s="51"/>
      <c r="BB36" s="49"/>
      <c r="BC36" s="50"/>
      <c r="BD36" s="49"/>
      <c r="BE36" s="47"/>
      <c r="BF36" s="47"/>
    </row>
    <row r="37" spans="1:58" s="7" customFormat="1" ht="33.75" customHeight="1" x14ac:dyDescent="0.15">
      <c r="B37" s="37" t="s">
        <v>90</v>
      </c>
      <c r="C37" s="37" t="s">
        <v>35</v>
      </c>
      <c r="D37" s="37"/>
      <c r="E37" s="38">
        <v>41978</v>
      </c>
      <c r="F37" s="37">
        <v>20</v>
      </c>
      <c r="G37" s="39">
        <f t="shared" si="0"/>
        <v>49283</v>
      </c>
      <c r="H37" s="37" t="s">
        <v>194</v>
      </c>
      <c r="I37" s="40" t="s">
        <v>195</v>
      </c>
      <c r="J37" s="37" t="s">
        <v>196</v>
      </c>
      <c r="K37" s="41"/>
      <c r="L37" s="42" t="s">
        <v>39</v>
      </c>
      <c r="M37" s="42" t="s">
        <v>197</v>
      </c>
      <c r="N37" s="43">
        <v>940.41</v>
      </c>
      <c r="O37" s="44">
        <v>0</v>
      </c>
      <c r="P37" s="44">
        <v>0</v>
      </c>
      <c r="Q37" s="44"/>
      <c r="R37" s="44"/>
      <c r="S37" s="44">
        <v>0</v>
      </c>
      <c r="T37" s="44"/>
      <c r="U37" s="44"/>
      <c r="V37" s="44"/>
      <c r="W37" s="44"/>
      <c r="X37" s="44"/>
      <c r="Y37" s="44">
        <v>0</v>
      </c>
      <c r="Z37" s="44"/>
      <c r="AA37" s="43">
        <f t="shared" si="1"/>
        <v>0</v>
      </c>
      <c r="AB37" s="43">
        <f t="shared" si="2"/>
        <v>940.41</v>
      </c>
      <c r="AC37" s="45"/>
      <c r="AD37" s="46">
        <f t="shared" si="3"/>
        <v>940.41</v>
      </c>
      <c r="AE37" s="41"/>
      <c r="AF37" s="47">
        <f t="shared" si="6"/>
        <v>0</v>
      </c>
      <c r="AG37" s="47">
        <f t="shared" si="6"/>
        <v>0</v>
      </c>
      <c r="AH37" s="47">
        <f t="shared" si="5"/>
        <v>0</v>
      </c>
      <c r="AI37" s="48"/>
      <c r="AJ37" s="49"/>
      <c r="AK37" s="50"/>
      <c r="AL37" s="50"/>
      <c r="AM37" s="47"/>
      <c r="AN37" s="47"/>
      <c r="AO37" s="51"/>
      <c r="AP37" s="49"/>
      <c r="AQ37" s="50"/>
      <c r="AR37" s="49"/>
      <c r="AS37" s="47"/>
      <c r="AT37" s="47"/>
      <c r="AU37" s="51"/>
      <c r="AV37" s="49"/>
      <c r="AW37" s="50"/>
      <c r="AX37" s="49"/>
      <c r="AY37" s="47"/>
      <c r="AZ37" s="47"/>
      <c r="BA37" s="51"/>
      <c r="BB37" s="49"/>
      <c r="BC37" s="50"/>
      <c r="BD37" s="49"/>
      <c r="BE37" s="47"/>
      <c r="BF37" s="47"/>
    </row>
    <row r="38" spans="1:58" s="7" customFormat="1" ht="33.75" customHeight="1" x14ac:dyDescent="0.15">
      <c r="B38" s="37" t="s">
        <v>101</v>
      </c>
      <c r="C38" s="37" t="s">
        <v>35</v>
      </c>
      <c r="D38" s="37"/>
      <c r="E38" s="38">
        <v>41989</v>
      </c>
      <c r="F38" s="37">
        <v>20</v>
      </c>
      <c r="G38" s="39">
        <f t="shared" si="0"/>
        <v>49294</v>
      </c>
      <c r="H38" s="37" t="s">
        <v>198</v>
      </c>
      <c r="I38" s="40" t="s">
        <v>199</v>
      </c>
      <c r="J38" s="37" t="s">
        <v>200</v>
      </c>
      <c r="K38" s="41"/>
      <c r="L38" s="42" t="s">
        <v>39</v>
      </c>
      <c r="M38" s="42" t="s">
        <v>201</v>
      </c>
      <c r="N38" s="43">
        <v>2368.1799999999998</v>
      </c>
      <c r="O38" s="44">
        <v>0</v>
      </c>
      <c r="P38" s="44">
        <v>0</v>
      </c>
      <c r="Q38" s="44"/>
      <c r="R38" s="44"/>
      <c r="S38" s="44">
        <v>0</v>
      </c>
      <c r="T38" s="44"/>
      <c r="U38" s="44"/>
      <c r="V38" s="44"/>
      <c r="W38" s="44"/>
      <c r="X38" s="44"/>
      <c r="Y38" s="44">
        <v>0</v>
      </c>
      <c r="Z38" s="44"/>
      <c r="AA38" s="43">
        <f t="shared" si="1"/>
        <v>0</v>
      </c>
      <c r="AB38" s="43">
        <f t="shared" si="2"/>
        <v>2368.1799999999998</v>
      </c>
      <c r="AC38" s="45"/>
      <c r="AD38" s="46">
        <f t="shared" si="3"/>
        <v>2368.1799999999998</v>
      </c>
      <c r="AE38" s="41"/>
      <c r="AF38" s="47">
        <f>AM38+AS38+AY38+BE38</f>
        <v>0</v>
      </c>
      <c r="AG38" s="47">
        <f t="shared" ref="AG38:AG94" si="7">AN38+AT38+AZ38+BF38</f>
        <v>0</v>
      </c>
      <c r="AH38" s="47">
        <f t="shared" si="5"/>
        <v>0</v>
      </c>
      <c r="AI38" s="48"/>
      <c r="AJ38" s="49"/>
      <c r="AK38" s="50"/>
      <c r="AL38" s="50"/>
      <c r="AM38" s="47"/>
      <c r="AN38" s="47"/>
      <c r="AO38" s="51"/>
      <c r="AP38" s="49"/>
      <c r="AQ38" s="50"/>
      <c r="AR38" s="49"/>
      <c r="AS38" s="47"/>
      <c r="AT38" s="47"/>
      <c r="AU38" s="51"/>
      <c r="AV38" s="49"/>
      <c r="AW38" s="50"/>
      <c r="AX38" s="49"/>
      <c r="AY38" s="47"/>
      <c r="AZ38" s="47"/>
      <c r="BA38" s="51"/>
      <c r="BB38" s="49"/>
      <c r="BC38" s="50"/>
      <c r="BD38" s="49"/>
      <c r="BE38" s="47"/>
      <c r="BF38" s="47"/>
    </row>
    <row r="39" spans="1:58" s="7" customFormat="1" ht="33.75" customHeight="1" x14ac:dyDescent="0.15">
      <c r="B39" s="37" t="s">
        <v>202</v>
      </c>
      <c r="C39" s="37" t="s">
        <v>35</v>
      </c>
      <c r="D39" s="37"/>
      <c r="E39" s="38">
        <v>41983</v>
      </c>
      <c r="F39" s="37">
        <v>20</v>
      </c>
      <c r="G39" s="39">
        <f t="shared" si="0"/>
        <v>49288</v>
      </c>
      <c r="H39" s="37" t="s">
        <v>203</v>
      </c>
      <c r="I39" s="40" t="s">
        <v>204</v>
      </c>
      <c r="J39" s="37" t="s">
        <v>205</v>
      </c>
      <c r="K39" s="41"/>
      <c r="L39" s="42" t="s">
        <v>39</v>
      </c>
      <c r="M39" s="42" t="s">
        <v>206</v>
      </c>
      <c r="N39" s="43">
        <v>1808.89</v>
      </c>
      <c r="O39" s="44">
        <v>0</v>
      </c>
      <c r="P39" s="44">
        <v>0</v>
      </c>
      <c r="Q39" s="44"/>
      <c r="R39" s="44"/>
      <c r="S39" s="44">
        <v>1734.84</v>
      </c>
      <c r="T39" s="44"/>
      <c r="U39" s="44"/>
      <c r="V39" s="44"/>
      <c r="W39" s="44"/>
      <c r="X39" s="44"/>
      <c r="Y39" s="44">
        <v>0</v>
      </c>
      <c r="Z39" s="44"/>
      <c r="AA39" s="43">
        <f t="shared" si="1"/>
        <v>1734.84</v>
      </c>
      <c r="AB39" s="43">
        <f t="shared" si="2"/>
        <v>74.05</v>
      </c>
      <c r="AC39" s="45"/>
      <c r="AD39" s="46">
        <f t="shared" si="3"/>
        <v>0</v>
      </c>
      <c r="AE39" s="41"/>
      <c r="AF39" s="47">
        <f t="shared" ref="AF39:AG95" si="8">AM39+AS39+AY39+BE39</f>
        <v>74.05</v>
      </c>
      <c r="AG39" s="47">
        <f t="shared" si="7"/>
        <v>0</v>
      </c>
      <c r="AH39" s="47">
        <f t="shared" si="5"/>
        <v>74.05</v>
      </c>
      <c r="AI39" s="48"/>
      <c r="AJ39" s="49" t="s">
        <v>207</v>
      </c>
      <c r="AK39" s="50" t="s">
        <v>141</v>
      </c>
      <c r="AL39" s="50" t="s">
        <v>43</v>
      </c>
      <c r="AM39" s="47">
        <v>74.05</v>
      </c>
      <c r="AN39" s="47"/>
      <c r="AO39" s="51"/>
      <c r="AP39" s="49"/>
      <c r="AQ39" s="50"/>
      <c r="AR39" s="49"/>
      <c r="AS39" s="47"/>
      <c r="AT39" s="47"/>
      <c r="AU39" s="51"/>
      <c r="AV39" s="49"/>
      <c r="AW39" s="50"/>
      <c r="AX39" s="49"/>
      <c r="AY39" s="47"/>
      <c r="AZ39" s="47"/>
      <c r="BA39" s="51"/>
      <c r="BB39" s="49"/>
      <c r="BC39" s="50"/>
      <c r="BD39" s="49"/>
      <c r="BE39" s="47"/>
      <c r="BF39" s="47"/>
    </row>
    <row r="40" spans="1:58" s="7" customFormat="1" ht="33.75" customHeight="1" x14ac:dyDescent="0.15">
      <c r="B40" s="37" t="s">
        <v>34</v>
      </c>
      <c r="C40" s="37" t="s">
        <v>35</v>
      </c>
      <c r="D40" s="37"/>
      <c r="E40" s="38">
        <v>42095</v>
      </c>
      <c r="F40" s="37">
        <v>20</v>
      </c>
      <c r="G40" s="39">
        <f t="shared" si="0"/>
        <v>49400</v>
      </c>
      <c r="H40" s="37" t="s">
        <v>208</v>
      </c>
      <c r="I40" s="40" t="s">
        <v>209</v>
      </c>
      <c r="J40" s="37" t="s">
        <v>210</v>
      </c>
      <c r="K40" s="41"/>
      <c r="L40" s="42" t="s">
        <v>39</v>
      </c>
      <c r="M40" s="42" t="s">
        <v>211</v>
      </c>
      <c r="N40" s="43">
        <v>1803.19</v>
      </c>
      <c r="O40" s="44">
        <v>0</v>
      </c>
      <c r="P40" s="44">
        <v>0</v>
      </c>
      <c r="Q40" s="44"/>
      <c r="R40" s="44"/>
      <c r="S40" s="44">
        <v>0</v>
      </c>
      <c r="T40" s="44"/>
      <c r="U40" s="44"/>
      <c r="V40" s="44"/>
      <c r="W40" s="44"/>
      <c r="X40" s="44"/>
      <c r="Y40" s="44">
        <v>0</v>
      </c>
      <c r="Z40" s="44"/>
      <c r="AA40" s="43">
        <f t="shared" si="1"/>
        <v>0</v>
      </c>
      <c r="AB40" s="43">
        <f t="shared" si="2"/>
        <v>1803.19</v>
      </c>
      <c r="AC40" s="45"/>
      <c r="AD40" s="46">
        <f t="shared" si="3"/>
        <v>1803.19</v>
      </c>
      <c r="AE40" s="41"/>
      <c r="AF40" s="47">
        <f t="shared" si="8"/>
        <v>0</v>
      </c>
      <c r="AG40" s="47">
        <f t="shared" si="7"/>
        <v>0</v>
      </c>
      <c r="AH40" s="47">
        <f t="shared" si="5"/>
        <v>0</v>
      </c>
      <c r="AI40" s="48"/>
      <c r="AJ40" s="49"/>
      <c r="AK40" s="50"/>
      <c r="AL40" s="50"/>
      <c r="AM40" s="47"/>
      <c r="AN40" s="47"/>
      <c r="AO40" s="51"/>
      <c r="AP40" s="49"/>
      <c r="AQ40" s="50"/>
      <c r="AR40" s="49"/>
      <c r="AS40" s="47"/>
      <c r="AT40" s="47"/>
      <c r="AU40" s="51"/>
      <c r="AV40" s="49"/>
      <c r="AW40" s="50"/>
      <c r="AX40" s="49"/>
      <c r="AY40" s="47"/>
      <c r="AZ40" s="47"/>
      <c r="BA40" s="51"/>
      <c r="BB40" s="49"/>
      <c r="BC40" s="50"/>
      <c r="BD40" s="49"/>
      <c r="BE40" s="47"/>
      <c r="BF40" s="47"/>
    </row>
    <row r="41" spans="1:58" s="7" customFormat="1" ht="33.75" customHeight="1" x14ac:dyDescent="0.15">
      <c r="B41" s="37" t="s">
        <v>212</v>
      </c>
      <c r="C41" s="37" t="s">
        <v>35</v>
      </c>
      <c r="D41" s="37"/>
      <c r="E41" s="38">
        <v>42095</v>
      </c>
      <c r="F41" s="37">
        <v>20</v>
      </c>
      <c r="G41" s="39">
        <f t="shared" si="0"/>
        <v>49400</v>
      </c>
      <c r="H41" s="37" t="s">
        <v>213</v>
      </c>
      <c r="I41" s="40" t="s">
        <v>214</v>
      </c>
      <c r="J41" s="37" t="s">
        <v>215</v>
      </c>
      <c r="K41" s="41"/>
      <c r="L41" s="42" t="s">
        <v>39</v>
      </c>
      <c r="M41" s="42" t="s">
        <v>216</v>
      </c>
      <c r="N41" s="43">
        <v>2848.77</v>
      </c>
      <c r="O41" s="44">
        <v>0</v>
      </c>
      <c r="P41" s="44">
        <v>0</v>
      </c>
      <c r="Q41" s="44"/>
      <c r="R41" s="44"/>
      <c r="S41" s="44">
        <v>0</v>
      </c>
      <c r="T41" s="44">
        <v>2837.07</v>
      </c>
      <c r="U41" s="44"/>
      <c r="V41" s="44"/>
      <c r="W41" s="44"/>
      <c r="X41" s="44"/>
      <c r="Y41" s="44">
        <v>0</v>
      </c>
      <c r="Z41" s="44"/>
      <c r="AA41" s="43">
        <f t="shared" si="1"/>
        <v>2837.07</v>
      </c>
      <c r="AB41" s="43">
        <f t="shared" si="2"/>
        <v>0</v>
      </c>
      <c r="AC41" s="45"/>
      <c r="AD41" s="46">
        <f t="shared" si="3"/>
        <v>0</v>
      </c>
      <c r="AE41" s="41"/>
      <c r="AF41" s="47">
        <f t="shared" si="8"/>
        <v>11.7</v>
      </c>
      <c r="AG41" s="47">
        <f t="shared" si="7"/>
        <v>11.7</v>
      </c>
      <c r="AH41" s="47">
        <f t="shared" si="5"/>
        <v>0</v>
      </c>
      <c r="AI41" s="48"/>
      <c r="AJ41" s="49" t="s">
        <v>217</v>
      </c>
      <c r="AK41" s="50">
        <v>48295920</v>
      </c>
      <c r="AL41" s="50" t="s">
        <v>43</v>
      </c>
      <c r="AM41" s="47">
        <v>11.7</v>
      </c>
      <c r="AN41" s="47">
        <v>11.7</v>
      </c>
      <c r="AO41" s="51"/>
      <c r="AP41" s="49"/>
      <c r="AQ41" s="50"/>
      <c r="AR41" s="49"/>
      <c r="AS41" s="47"/>
      <c r="AT41" s="47"/>
      <c r="AU41" s="51"/>
      <c r="AV41" s="49"/>
      <c r="AW41" s="50"/>
      <c r="AX41" s="49"/>
      <c r="AY41" s="47"/>
      <c r="AZ41" s="47"/>
      <c r="BA41" s="51"/>
      <c r="BB41" s="49"/>
      <c r="BC41" s="50"/>
      <c r="BD41" s="49"/>
      <c r="BE41" s="47"/>
      <c r="BF41" s="47"/>
    </row>
    <row r="42" spans="1:58" s="7" customFormat="1" ht="33.75" customHeight="1" x14ac:dyDescent="0.15">
      <c r="B42" s="37" t="s">
        <v>218</v>
      </c>
      <c r="C42" s="37" t="s">
        <v>35</v>
      </c>
      <c r="D42" s="37"/>
      <c r="E42" s="38">
        <v>42095</v>
      </c>
      <c r="F42" s="37">
        <v>20</v>
      </c>
      <c r="G42" s="39">
        <f t="shared" si="0"/>
        <v>49400</v>
      </c>
      <c r="H42" s="37" t="s">
        <v>219</v>
      </c>
      <c r="I42" s="40" t="s">
        <v>220</v>
      </c>
      <c r="J42" s="37" t="s">
        <v>221</v>
      </c>
      <c r="K42" s="41"/>
      <c r="L42" s="42" t="s">
        <v>39</v>
      </c>
      <c r="M42" s="42" t="s">
        <v>222</v>
      </c>
      <c r="N42" s="43">
        <v>12050.81</v>
      </c>
      <c r="O42" s="44">
        <v>0</v>
      </c>
      <c r="P42" s="44">
        <v>0</v>
      </c>
      <c r="Q42" s="44"/>
      <c r="R42" s="44"/>
      <c r="S42" s="44">
        <v>0</v>
      </c>
      <c r="T42" s="44"/>
      <c r="U42" s="44"/>
      <c r="V42" s="44"/>
      <c r="W42" s="44"/>
      <c r="X42" s="44"/>
      <c r="Y42" s="44">
        <v>0</v>
      </c>
      <c r="Z42" s="44"/>
      <c r="AA42" s="43">
        <f t="shared" si="1"/>
        <v>0</v>
      </c>
      <c r="AB42" s="43">
        <f t="shared" si="2"/>
        <v>12050.81</v>
      </c>
      <c r="AC42" s="45"/>
      <c r="AD42" s="46">
        <f t="shared" si="3"/>
        <v>12050.81</v>
      </c>
      <c r="AE42" s="41"/>
      <c r="AF42" s="47">
        <f t="shared" si="8"/>
        <v>0</v>
      </c>
      <c r="AG42" s="47">
        <f t="shared" si="7"/>
        <v>0</v>
      </c>
      <c r="AH42" s="47">
        <f t="shared" si="5"/>
        <v>0</v>
      </c>
      <c r="AI42" s="48"/>
      <c r="AJ42" s="49"/>
      <c r="AK42" s="50"/>
      <c r="AL42" s="50"/>
      <c r="AM42" s="47"/>
      <c r="AN42" s="47"/>
      <c r="AO42" s="51"/>
      <c r="AP42" s="49"/>
      <c r="AQ42" s="50"/>
      <c r="AR42" s="49"/>
      <c r="AS42" s="47"/>
      <c r="AT42" s="47"/>
      <c r="AU42" s="51"/>
      <c r="AV42" s="49"/>
      <c r="AW42" s="50"/>
      <c r="AX42" s="49"/>
      <c r="AY42" s="47"/>
      <c r="AZ42" s="47"/>
      <c r="BA42" s="51"/>
      <c r="BB42" s="49"/>
      <c r="BC42" s="50"/>
      <c r="BD42" s="49"/>
      <c r="BE42" s="47"/>
      <c r="BF42" s="47"/>
    </row>
    <row r="43" spans="1:58" s="7" customFormat="1" ht="33.75" customHeight="1" x14ac:dyDescent="0.15">
      <c r="B43" s="37" t="s">
        <v>223</v>
      </c>
      <c r="C43" s="37" t="s">
        <v>80</v>
      </c>
      <c r="D43" s="37"/>
      <c r="E43" s="38">
        <v>42095</v>
      </c>
      <c r="F43" s="37">
        <v>20</v>
      </c>
      <c r="G43" s="39">
        <f t="shared" si="0"/>
        <v>49400</v>
      </c>
      <c r="H43" s="37" t="s">
        <v>224</v>
      </c>
      <c r="I43" s="40" t="s">
        <v>225</v>
      </c>
      <c r="J43" s="37" t="s">
        <v>226</v>
      </c>
      <c r="K43" s="41"/>
      <c r="L43" s="42" t="s">
        <v>39</v>
      </c>
      <c r="M43" s="42" t="s">
        <v>227</v>
      </c>
      <c r="N43" s="43">
        <v>1712.2</v>
      </c>
      <c r="O43" s="44">
        <v>0</v>
      </c>
      <c r="P43" s="44">
        <v>0</v>
      </c>
      <c r="Q43" s="44"/>
      <c r="R43" s="44"/>
      <c r="S43" s="44">
        <v>0</v>
      </c>
      <c r="T43" s="44"/>
      <c r="U43" s="44">
        <v>1685.09</v>
      </c>
      <c r="V43" s="44"/>
      <c r="W43" s="44"/>
      <c r="X43" s="44"/>
      <c r="Y43" s="44">
        <v>0</v>
      </c>
      <c r="Z43" s="44"/>
      <c r="AA43" s="43">
        <f t="shared" si="1"/>
        <v>1685.09</v>
      </c>
      <c r="AB43" s="43">
        <f t="shared" si="2"/>
        <v>27.11</v>
      </c>
      <c r="AC43" s="45"/>
      <c r="AD43" s="46">
        <f t="shared" si="3"/>
        <v>27.11</v>
      </c>
      <c r="AE43" s="41"/>
      <c r="AF43" s="47">
        <f t="shared" si="8"/>
        <v>0</v>
      </c>
      <c r="AG43" s="47">
        <f t="shared" si="7"/>
        <v>0</v>
      </c>
      <c r="AH43" s="47">
        <f t="shared" si="5"/>
        <v>0</v>
      </c>
      <c r="AI43" s="48"/>
      <c r="AJ43" s="49"/>
      <c r="AK43" s="50"/>
      <c r="AL43" s="50"/>
      <c r="AM43" s="47"/>
      <c r="AN43" s="47"/>
      <c r="AO43" s="51"/>
      <c r="AP43" s="49"/>
      <c r="AQ43" s="50"/>
      <c r="AR43" s="49"/>
      <c r="AS43" s="47"/>
      <c r="AT43" s="47"/>
      <c r="AU43" s="51"/>
      <c r="AV43" s="49"/>
      <c r="AW43" s="50"/>
      <c r="AX43" s="49"/>
      <c r="AY43" s="47"/>
      <c r="AZ43" s="47"/>
      <c r="BA43" s="51"/>
      <c r="BB43" s="49"/>
      <c r="BC43" s="50"/>
      <c r="BD43" s="49"/>
      <c r="BE43" s="47"/>
      <c r="BF43" s="47"/>
    </row>
    <row r="44" spans="1:58" s="7" customFormat="1" ht="33.75" customHeight="1" x14ac:dyDescent="0.15">
      <c r="A44" s="7" t="s">
        <v>54</v>
      </c>
      <c r="B44" s="37" t="s">
        <v>228</v>
      </c>
      <c r="C44" s="37" t="s">
        <v>35</v>
      </c>
      <c r="D44" s="37"/>
      <c r="E44" s="38">
        <v>42095</v>
      </c>
      <c r="F44" s="37">
        <v>20</v>
      </c>
      <c r="G44" s="39">
        <f t="shared" si="0"/>
        <v>49400</v>
      </c>
      <c r="H44" s="37" t="s">
        <v>229</v>
      </c>
      <c r="I44" s="40" t="s">
        <v>230</v>
      </c>
      <c r="J44" s="37"/>
      <c r="K44" s="41"/>
      <c r="L44" s="42" t="s">
        <v>39</v>
      </c>
      <c r="M44" s="42" t="s">
        <v>231</v>
      </c>
      <c r="N44" s="43">
        <v>11879.77</v>
      </c>
      <c r="O44" s="44">
        <v>0</v>
      </c>
      <c r="P44" s="44">
        <v>0</v>
      </c>
      <c r="Q44" s="44"/>
      <c r="R44" s="44"/>
      <c r="S44" s="44">
        <v>0</v>
      </c>
      <c r="T44" s="44"/>
      <c r="U44" s="44"/>
      <c r="V44" s="44">
        <v>11660</v>
      </c>
      <c r="W44" s="44"/>
      <c r="X44" s="44"/>
      <c r="Y44" s="44">
        <v>0</v>
      </c>
      <c r="Z44" s="44"/>
      <c r="AA44" s="43">
        <f t="shared" si="1"/>
        <v>11660</v>
      </c>
      <c r="AB44" s="43">
        <f t="shared" si="2"/>
        <v>219.77</v>
      </c>
      <c r="AC44" s="45"/>
      <c r="AD44" s="46">
        <f t="shared" si="3"/>
        <v>219.77</v>
      </c>
      <c r="AE44" s="41"/>
      <c r="AF44" s="47">
        <f t="shared" si="8"/>
        <v>0</v>
      </c>
      <c r="AG44" s="47">
        <f t="shared" si="7"/>
        <v>0</v>
      </c>
      <c r="AH44" s="47">
        <f t="shared" si="5"/>
        <v>0</v>
      </c>
      <c r="AI44" s="48"/>
      <c r="AJ44" s="49"/>
      <c r="AK44" s="50"/>
      <c r="AL44" s="50"/>
      <c r="AM44" s="47"/>
      <c r="AN44" s="47"/>
      <c r="AO44" s="51"/>
      <c r="AP44" s="49"/>
      <c r="AQ44" s="50"/>
      <c r="AR44" s="49"/>
      <c r="AS44" s="47"/>
      <c r="AT44" s="47"/>
      <c r="AU44" s="51"/>
      <c r="AV44" s="49"/>
      <c r="AW44" s="50"/>
      <c r="AX44" s="49"/>
      <c r="AY44" s="47"/>
      <c r="AZ44" s="47"/>
      <c r="BA44" s="51"/>
      <c r="BB44" s="49"/>
      <c r="BC44" s="50"/>
      <c r="BD44" s="49"/>
      <c r="BE44" s="47"/>
      <c r="BF44" s="47"/>
    </row>
    <row r="45" spans="1:58" s="7" customFormat="1" ht="33.75" customHeight="1" x14ac:dyDescent="0.15">
      <c r="A45" s="7" t="s">
        <v>54</v>
      </c>
      <c r="B45" s="37" t="s">
        <v>73</v>
      </c>
      <c r="C45" s="37" t="s">
        <v>35</v>
      </c>
      <c r="D45" s="37"/>
      <c r="E45" s="38">
        <v>42171</v>
      </c>
      <c r="F45" s="37">
        <v>20</v>
      </c>
      <c r="G45" s="39">
        <f t="shared" si="0"/>
        <v>49476</v>
      </c>
      <c r="H45" s="37" t="s">
        <v>232</v>
      </c>
      <c r="I45" s="40" t="s">
        <v>233</v>
      </c>
      <c r="J45" s="37" t="s">
        <v>234</v>
      </c>
      <c r="K45" s="41"/>
      <c r="L45" s="42" t="s">
        <v>39</v>
      </c>
      <c r="M45" s="42" t="s">
        <v>235</v>
      </c>
      <c r="N45" s="43">
        <v>1857.42</v>
      </c>
      <c r="O45" s="44">
        <v>0</v>
      </c>
      <c r="P45" s="44">
        <v>0</v>
      </c>
      <c r="Q45" s="44"/>
      <c r="R45" s="44"/>
      <c r="S45" s="44">
        <v>1801.42</v>
      </c>
      <c r="T45" s="44"/>
      <c r="U45" s="44"/>
      <c r="V45" s="44"/>
      <c r="W45" s="44"/>
      <c r="X45" s="44"/>
      <c r="Y45" s="44">
        <v>0</v>
      </c>
      <c r="Z45" s="44"/>
      <c r="AA45" s="43">
        <f t="shared" si="1"/>
        <v>1801.42</v>
      </c>
      <c r="AB45" s="43">
        <f t="shared" si="2"/>
        <v>56</v>
      </c>
      <c r="AC45" s="45"/>
      <c r="AD45" s="46">
        <f t="shared" si="3"/>
        <v>56</v>
      </c>
      <c r="AE45" s="41"/>
      <c r="AF45" s="47">
        <f t="shared" si="8"/>
        <v>0</v>
      </c>
      <c r="AG45" s="47">
        <f t="shared" si="7"/>
        <v>0</v>
      </c>
      <c r="AH45" s="47">
        <f t="shared" si="5"/>
        <v>0</v>
      </c>
      <c r="AI45" s="48"/>
      <c r="AJ45" s="49"/>
      <c r="AK45" s="50"/>
      <c r="AL45" s="50"/>
      <c r="AM45" s="47"/>
      <c r="AN45" s="47"/>
      <c r="AO45" s="51"/>
      <c r="AP45" s="49"/>
      <c r="AQ45" s="50"/>
      <c r="AR45" s="49"/>
      <c r="AS45" s="47"/>
      <c r="AT45" s="47"/>
      <c r="AU45" s="51"/>
      <c r="AV45" s="49"/>
      <c r="AW45" s="50"/>
      <c r="AX45" s="49"/>
      <c r="AY45" s="47"/>
      <c r="AZ45" s="47"/>
      <c r="BA45" s="51"/>
      <c r="BB45" s="49"/>
      <c r="BC45" s="50"/>
      <c r="BD45" s="49"/>
      <c r="BE45" s="47"/>
      <c r="BF45" s="47"/>
    </row>
    <row r="46" spans="1:58" s="7" customFormat="1" ht="33.75" customHeight="1" x14ac:dyDescent="0.15">
      <c r="A46" s="7" t="s">
        <v>54</v>
      </c>
      <c r="B46" s="37" t="s">
        <v>55</v>
      </c>
      <c r="C46" s="37" t="s">
        <v>35</v>
      </c>
      <c r="D46" s="37"/>
      <c r="E46" s="38">
        <v>42285</v>
      </c>
      <c r="F46" s="37">
        <v>20</v>
      </c>
      <c r="G46" s="39">
        <f t="shared" si="0"/>
        <v>49590</v>
      </c>
      <c r="H46" s="37" t="s">
        <v>236</v>
      </c>
      <c r="I46" s="40" t="s">
        <v>237</v>
      </c>
      <c r="J46" s="37" t="s">
        <v>76</v>
      </c>
      <c r="K46" s="41"/>
      <c r="L46" s="42" t="s">
        <v>39</v>
      </c>
      <c r="M46" s="42" t="s">
        <v>238</v>
      </c>
      <c r="N46" s="43">
        <v>5858.96</v>
      </c>
      <c r="O46" s="44">
        <v>0</v>
      </c>
      <c r="P46" s="44">
        <v>0</v>
      </c>
      <c r="Q46" s="44"/>
      <c r="R46" s="44"/>
      <c r="S46" s="44">
        <v>0</v>
      </c>
      <c r="T46" s="44"/>
      <c r="U46" s="44"/>
      <c r="V46" s="44"/>
      <c r="W46" s="44">
        <v>5713.69</v>
      </c>
      <c r="X46" s="44"/>
      <c r="Y46" s="44">
        <v>0</v>
      </c>
      <c r="Z46" s="44"/>
      <c r="AA46" s="43">
        <f t="shared" si="1"/>
        <v>5713.69</v>
      </c>
      <c r="AB46" s="43">
        <f t="shared" si="2"/>
        <v>145.27000000000001</v>
      </c>
      <c r="AC46" s="45"/>
      <c r="AD46" s="46">
        <f t="shared" si="3"/>
        <v>145.27000000000001</v>
      </c>
      <c r="AE46" s="41"/>
      <c r="AF46" s="47">
        <f t="shared" si="8"/>
        <v>0</v>
      </c>
      <c r="AG46" s="47">
        <f t="shared" si="7"/>
        <v>0</v>
      </c>
      <c r="AH46" s="47">
        <f t="shared" si="5"/>
        <v>0</v>
      </c>
      <c r="AI46" s="48"/>
      <c r="AJ46" s="49"/>
      <c r="AK46" s="50"/>
      <c r="AL46" s="50"/>
      <c r="AM46" s="47"/>
      <c r="AN46" s="47"/>
      <c r="AO46" s="51"/>
      <c r="AP46" s="49"/>
      <c r="AQ46" s="50"/>
      <c r="AR46" s="49"/>
      <c r="AS46" s="47"/>
      <c r="AT46" s="47"/>
      <c r="AU46" s="51"/>
      <c r="AV46" s="49"/>
      <c r="AW46" s="50"/>
      <c r="AX46" s="49"/>
      <c r="AY46" s="47"/>
      <c r="AZ46" s="47"/>
      <c r="BA46" s="51"/>
      <c r="BB46" s="49"/>
      <c r="BC46" s="50"/>
      <c r="BD46" s="49"/>
      <c r="BE46" s="47"/>
      <c r="BF46" s="47"/>
    </row>
    <row r="47" spans="1:58" s="7" customFormat="1" ht="33.75" customHeight="1" x14ac:dyDescent="0.15">
      <c r="A47" s="7" t="s">
        <v>54</v>
      </c>
      <c r="B47" s="37" t="s">
        <v>161</v>
      </c>
      <c r="C47" s="37" t="s">
        <v>35</v>
      </c>
      <c r="D47" s="37"/>
      <c r="E47" s="38">
        <v>42436</v>
      </c>
      <c r="F47" s="37">
        <v>20</v>
      </c>
      <c r="G47" s="39">
        <f t="shared" si="0"/>
        <v>49741</v>
      </c>
      <c r="H47" s="37" t="s">
        <v>239</v>
      </c>
      <c r="I47" s="40" t="s">
        <v>240</v>
      </c>
      <c r="J47" s="37" t="s">
        <v>241</v>
      </c>
      <c r="K47" s="41"/>
      <c r="L47" s="42" t="s">
        <v>39</v>
      </c>
      <c r="M47" s="42" t="s">
        <v>242</v>
      </c>
      <c r="N47" s="43">
        <v>3557.02</v>
      </c>
      <c r="O47" s="44">
        <v>0</v>
      </c>
      <c r="P47" s="44">
        <v>0</v>
      </c>
      <c r="Q47" s="44"/>
      <c r="R47" s="44"/>
      <c r="S47" s="44">
        <v>0</v>
      </c>
      <c r="T47" s="44"/>
      <c r="U47" s="44"/>
      <c r="V47" s="44"/>
      <c r="W47" s="44"/>
      <c r="X47" s="44"/>
      <c r="Y47" s="44">
        <v>2750</v>
      </c>
      <c r="Z47" s="44"/>
      <c r="AA47" s="43">
        <f t="shared" si="1"/>
        <v>2750</v>
      </c>
      <c r="AB47" s="43">
        <f t="shared" si="2"/>
        <v>807.02</v>
      </c>
      <c r="AC47" s="45"/>
      <c r="AD47" s="46">
        <f t="shared" si="3"/>
        <v>0</v>
      </c>
      <c r="AE47" s="41"/>
      <c r="AF47" s="47">
        <f t="shared" si="8"/>
        <v>807.02</v>
      </c>
      <c r="AG47" s="47">
        <f t="shared" si="7"/>
        <v>0</v>
      </c>
      <c r="AH47" s="47">
        <f t="shared" si="5"/>
        <v>807.02</v>
      </c>
      <c r="AI47" s="48"/>
      <c r="AJ47" s="49" t="s">
        <v>166</v>
      </c>
      <c r="AK47" s="50" t="s">
        <v>167</v>
      </c>
      <c r="AL47" s="50" t="s">
        <v>43</v>
      </c>
      <c r="AM47" s="47">
        <v>807.02</v>
      </c>
      <c r="AN47" s="47"/>
      <c r="AO47" s="51"/>
      <c r="AP47" s="49"/>
      <c r="AQ47" s="50"/>
      <c r="AR47" s="49"/>
      <c r="AS47" s="47"/>
      <c r="AT47" s="47"/>
      <c r="AU47" s="51"/>
      <c r="AV47" s="49"/>
      <c r="AW47" s="50"/>
      <c r="AX47" s="49"/>
      <c r="AY47" s="47"/>
      <c r="AZ47" s="47"/>
      <c r="BA47" s="51"/>
      <c r="BB47" s="49"/>
      <c r="BC47" s="50"/>
      <c r="BD47" s="49"/>
      <c r="BE47" s="47"/>
      <c r="BF47" s="47"/>
    </row>
    <row r="48" spans="1:58" s="7" customFormat="1" ht="33.75" customHeight="1" x14ac:dyDescent="0.15">
      <c r="A48" s="7" t="s">
        <v>54</v>
      </c>
      <c r="B48" s="37" t="s">
        <v>55</v>
      </c>
      <c r="C48" s="37" t="s">
        <v>35</v>
      </c>
      <c r="D48" s="37"/>
      <c r="E48" s="38">
        <v>42439</v>
      </c>
      <c r="F48" s="37">
        <v>20</v>
      </c>
      <c r="G48" s="39">
        <f t="shared" si="0"/>
        <v>49744</v>
      </c>
      <c r="H48" s="37" t="s">
        <v>243</v>
      </c>
      <c r="I48" s="40" t="s">
        <v>244</v>
      </c>
      <c r="J48" s="37" t="s">
        <v>245</v>
      </c>
      <c r="K48" s="41"/>
      <c r="L48" s="42" t="s">
        <v>39</v>
      </c>
      <c r="M48" s="42" t="s">
        <v>246</v>
      </c>
      <c r="N48" s="43">
        <v>2286.9699999999998</v>
      </c>
      <c r="O48" s="44">
        <v>0</v>
      </c>
      <c r="P48" s="44">
        <v>0</v>
      </c>
      <c r="Q48" s="44"/>
      <c r="R48" s="44"/>
      <c r="S48" s="44">
        <v>0</v>
      </c>
      <c r="T48" s="44"/>
      <c r="U48" s="44"/>
      <c r="V48" s="44"/>
      <c r="W48" s="44"/>
      <c r="X48" s="44"/>
      <c r="Y48" s="44">
        <v>0</v>
      </c>
      <c r="Z48" s="44"/>
      <c r="AA48" s="43">
        <f t="shared" si="1"/>
        <v>0</v>
      </c>
      <c r="AB48" s="43">
        <f t="shared" si="2"/>
        <v>2286.9699999999998</v>
      </c>
      <c r="AC48" s="45"/>
      <c r="AD48" s="46">
        <f t="shared" si="3"/>
        <v>0</v>
      </c>
      <c r="AE48" s="41"/>
      <c r="AF48" s="47">
        <f t="shared" si="8"/>
        <v>2286.9699999999998</v>
      </c>
      <c r="AG48" s="47">
        <f t="shared" si="7"/>
        <v>0</v>
      </c>
      <c r="AH48" s="47">
        <f t="shared" si="5"/>
        <v>2286.9699999999998</v>
      </c>
      <c r="AI48" s="48"/>
      <c r="AJ48" s="49" t="s">
        <v>247</v>
      </c>
      <c r="AK48" s="50">
        <v>48295980</v>
      </c>
      <c r="AL48" s="50" t="s">
        <v>43</v>
      </c>
      <c r="AM48" s="47">
        <v>2286.9699999999998</v>
      </c>
      <c r="AN48" s="47"/>
      <c r="AO48" s="51"/>
      <c r="AP48" s="49"/>
      <c r="AQ48" s="50"/>
      <c r="AR48" s="49"/>
      <c r="AS48" s="47"/>
      <c r="AT48" s="47"/>
      <c r="AU48" s="51"/>
      <c r="AV48" s="49"/>
      <c r="AW48" s="50"/>
      <c r="AX48" s="49"/>
      <c r="AY48" s="47"/>
      <c r="AZ48" s="47"/>
      <c r="BA48" s="51"/>
      <c r="BB48" s="49"/>
      <c r="BC48" s="50"/>
      <c r="BD48" s="49"/>
      <c r="BE48" s="47"/>
      <c r="BF48" s="47"/>
    </row>
    <row r="49" spans="1:58" s="7" customFormat="1" ht="33.75" customHeight="1" x14ac:dyDescent="0.15">
      <c r="A49" s="7" t="s">
        <v>54</v>
      </c>
      <c r="B49" s="37" t="s">
        <v>101</v>
      </c>
      <c r="C49" s="37" t="s">
        <v>35</v>
      </c>
      <c r="D49" s="37"/>
      <c r="E49" s="38">
        <v>42458</v>
      </c>
      <c r="F49" s="37">
        <v>20</v>
      </c>
      <c r="G49" s="39">
        <f t="shared" si="0"/>
        <v>49763</v>
      </c>
      <c r="H49" s="37" t="s">
        <v>248</v>
      </c>
      <c r="I49" s="40" t="s">
        <v>249</v>
      </c>
      <c r="J49" s="37" t="s">
        <v>250</v>
      </c>
      <c r="K49" s="41"/>
      <c r="L49" s="42" t="s">
        <v>39</v>
      </c>
      <c r="M49" s="42" t="s">
        <v>251</v>
      </c>
      <c r="N49" s="43">
        <v>37150.9</v>
      </c>
      <c r="O49" s="44">
        <v>0</v>
      </c>
      <c r="P49" s="44">
        <v>0</v>
      </c>
      <c r="Q49" s="44"/>
      <c r="R49" s="44"/>
      <c r="S49" s="44">
        <v>0</v>
      </c>
      <c r="T49" s="44"/>
      <c r="U49" s="44"/>
      <c r="V49" s="44"/>
      <c r="W49" s="44"/>
      <c r="X49" s="44"/>
      <c r="Y49" s="44">
        <v>0</v>
      </c>
      <c r="Z49" s="44"/>
      <c r="AA49" s="43">
        <f t="shared" si="1"/>
        <v>0</v>
      </c>
      <c r="AB49" s="43">
        <f t="shared" si="2"/>
        <v>37150.9</v>
      </c>
      <c r="AC49" s="45"/>
      <c r="AD49" s="46">
        <f t="shared" si="3"/>
        <v>37150.9</v>
      </c>
      <c r="AE49" s="41"/>
      <c r="AF49" s="47">
        <f t="shared" si="8"/>
        <v>0</v>
      </c>
      <c r="AG49" s="47">
        <f t="shared" si="7"/>
        <v>0</v>
      </c>
      <c r="AH49" s="47">
        <f t="shared" si="5"/>
        <v>0</v>
      </c>
      <c r="AI49" s="48"/>
      <c r="AJ49" s="49"/>
      <c r="AK49" s="50"/>
      <c r="AL49" s="50"/>
      <c r="AM49" s="47"/>
      <c r="AN49" s="47"/>
      <c r="AO49" s="51"/>
      <c r="AP49" s="49"/>
      <c r="AQ49" s="50"/>
      <c r="AR49" s="49"/>
      <c r="AS49" s="47"/>
      <c r="AT49" s="47"/>
      <c r="AU49" s="51"/>
      <c r="AV49" s="49"/>
      <c r="AW49" s="50"/>
      <c r="AX49" s="49"/>
      <c r="AY49" s="47"/>
      <c r="AZ49" s="47"/>
      <c r="BA49" s="51"/>
      <c r="BB49" s="49"/>
      <c r="BC49" s="50"/>
      <c r="BD49" s="49"/>
      <c r="BE49" s="47"/>
      <c r="BF49" s="47"/>
    </row>
    <row r="50" spans="1:58" s="7" customFormat="1" ht="33.75" customHeight="1" x14ac:dyDescent="0.15">
      <c r="A50" s="7" t="s">
        <v>54</v>
      </c>
      <c r="B50" s="37" t="s">
        <v>73</v>
      </c>
      <c r="C50" s="37" t="s">
        <v>35</v>
      </c>
      <c r="D50" s="37"/>
      <c r="E50" s="38">
        <v>42471</v>
      </c>
      <c r="F50" s="37">
        <v>20</v>
      </c>
      <c r="G50" s="39">
        <f t="shared" si="0"/>
        <v>49776</v>
      </c>
      <c r="H50" s="37" t="s">
        <v>252</v>
      </c>
      <c r="I50" s="40" t="s">
        <v>253</v>
      </c>
      <c r="J50" s="37" t="s">
        <v>254</v>
      </c>
      <c r="K50" s="41"/>
      <c r="L50" s="42" t="s">
        <v>39</v>
      </c>
      <c r="M50" s="42" t="s">
        <v>255</v>
      </c>
      <c r="N50" s="43">
        <v>2857.32</v>
      </c>
      <c r="O50" s="44">
        <v>0</v>
      </c>
      <c r="P50" s="44">
        <v>0</v>
      </c>
      <c r="Q50" s="44"/>
      <c r="R50" s="44"/>
      <c r="S50" s="44">
        <v>0</v>
      </c>
      <c r="T50" s="44"/>
      <c r="U50" s="44"/>
      <c r="V50" s="44"/>
      <c r="W50" s="44"/>
      <c r="X50" s="44"/>
      <c r="Y50" s="44">
        <v>0</v>
      </c>
      <c r="Z50" s="44"/>
      <c r="AA50" s="43">
        <f t="shared" si="1"/>
        <v>0</v>
      </c>
      <c r="AB50" s="43">
        <f t="shared" si="2"/>
        <v>2857.32</v>
      </c>
      <c r="AC50" s="45"/>
      <c r="AD50" s="46">
        <f t="shared" si="3"/>
        <v>2857.32</v>
      </c>
      <c r="AE50" s="41"/>
      <c r="AF50" s="47">
        <f t="shared" si="8"/>
        <v>0</v>
      </c>
      <c r="AG50" s="47">
        <f t="shared" si="7"/>
        <v>0</v>
      </c>
      <c r="AH50" s="47">
        <f t="shared" si="5"/>
        <v>0</v>
      </c>
      <c r="AI50" s="48"/>
      <c r="AJ50" s="49"/>
      <c r="AK50" s="50"/>
      <c r="AL50" s="50"/>
      <c r="AM50" s="47"/>
      <c r="AN50" s="47"/>
      <c r="AO50" s="51"/>
      <c r="AP50" s="49"/>
      <c r="AQ50" s="50"/>
      <c r="AR50" s="49"/>
      <c r="AS50" s="47"/>
      <c r="AT50" s="47"/>
      <c r="AU50" s="51"/>
      <c r="AV50" s="49"/>
      <c r="AW50" s="50"/>
      <c r="AX50" s="49"/>
      <c r="AY50" s="47"/>
      <c r="AZ50" s="47"/>
      <c r="BA50" s="51"/>
      <c r="BB50" s="49"/>
      <c r="BC50" s="50"/>
      <c r="BD50" s="49"/>
      <c r="BE50" s="47"/>
      <c r="BF50" s="47"/>
    </row>
    <row r="51" spans="1:58" s="7" customFormat="1" ht="33.75" customHeight="1" x14ac:dyDescent="0.15">
      <c r="A51" s="7" t="s">
        <v>54</v>
      </c>
      <c r="B51" s="37" t="s">
        <v>95</v>
      </c>
      <c r="C51" s="37" t="s">
        <v>35</v>
      </c>
      <c r="D51" s="37"/>
      <c r="E51" s="38">
        <v>42559</v>
      </c>
      <c r="F51" s="37">
        <v>20</v>
      </c>
      <c r="G51" s="39">
        <f t="shared" si="0"/>
        <v>49864</v>
      </c>
      <c r="H51" s="37" t="s">
        <v>256</v>
      </c>
      <c r="I51" s="40" t="s">
        <v>257</v>
      </c>
      <c r="J51" s="37" t="s">
        <v>258</v>
      </c>
      <c r="K51" s="41"/>
      <c r="L51" s="42" t="s">
        <v>39</v>
      </c>
      <c r="M51" s="42" t="s">
        <v>259</v>
      </c>
      <c r="N51" s="43">
        <v>53310.57</v>
      </c>
      <c r="O51" s="44">
        <v>0</v>
      </c>
      <c r="P51" s="44">
        <v>0</v>
      </c>
      <c r="Q51" s="44"/>
      <c r="R51" s="44"/>
      <c r="S51" s="44">
        <v>0</v>
      </c>
      <c r="T51" s="44">
        <v>3732.92</v>
      </c>
      <c r="U51" s="44">
        <f>4955.94+6224.64+13571</f>
        <v>24751.58</v>
      </c>
      <c r="V51" s="44"/>
      <c r="W51" s="44"/>
      <c r="X51" s="44"/>
      <c r="Y51" s="44">
        <v>486</v>
      </c>
      <c r="Z51" s="44">
        <v>4092</v>
      </c>
      <c r="AA51" s="43">
        <f t="shared" si="1"/>
        <v>33062.5</v>
      </c>
      <c r="AB51" s="43">
        <f t="shared" si="2"/>
        <v>20248.07</v>
      </c>
      <c r="AC51" s="45"/>
      <c r="AD51" s="46">
        <f t="shared" si="3"/>
        <v>0</v>
      </c>
      <c r="AE51" s="41"/>
      <c r="AF51" s="47">
        <f t="shared" si="8"/>
        <v>20248.07</v>
      </c>
      <c r="AG51" s="47">
        <f t="shared" si="7"/>
        <v>0</v>
      </c>
      <c r="AH51" s="47">
        <f t="shared" si="5"/>
        <v>20248.07</v>
      </c>
      <c r="AI51" s="48"/>
      <c r="AJ51" s="49" t="s">
        <v>140</v>
      </c>
      <c r="AK51" s="50" t="s">
        <v>141</v>
      </c>
      <c r="AL51" s="50" t="s">
        <v>43</v>
      </c>
      <c r="AM51" s="47">
        <v>20000</v>
      </c>
      <c r="AN51" s="47"/>
      <c r="AO51" s="51"/>
      <c r="AP51" s="49" t="s">
        <v>260</v>
      </c>
      <c r="AQ51" s="50" t="s">
        <v>167</v>
      </c>
      <c r="AR51" s="50" t="s">
        <v>43</v>
      </c>
      <c r="AS51" s="47">
        <v>248.07</v>
      </c>
      <c r="AT51" s="47"/>
      <c r="AU51" s="51"/>
      <c r="AV51" s="49"/>
      <c r="AW51" s="50"/>
      <c r="AX51" s="50"/>
      <c r="AY51" s="47"/>
      <c r="AZ51" s="47"/>
      <c r="BA51" s="51"/>
      <c r="BB51" s="49"/>
      <c r="BC51" s="50"/>
      <c r="BD51" s="50"/>
      <c r="BE51" s="47"/>
      <c r="BF51" s="47"/>
    </row>
    <row r="52" spans="1:58" s="7" customFormat="1" ht="33.75" customHeight="1" x14ac:dyDescent="0.15">
      <c r="A52" s="7" t="s">
        <v>54</v>
      </c>
      <c r="B52" s="37" t="s">
        <v>55</v>
      </c>
      <c r="C52" s="37" t="s">
        <v>35</v>
      </c>
      <c r="D52" s="37" t="s">
        <v>261</v>
      </c>
      <c r="E52" s="38">
        <v>42647</v>
      </c>
      <c r="F52" s="37">
        <v>5</v>
      </c>
      <c r="G52" s="39">
        <f t="shared" si="0"/>
        <v>44473.25</v>
      </c>
      <c r="H52" s="37" t="s">
        <v>262</v>
      </c>
      <c r="I52" s="40" t="s">
        <v>263</v>
      </c>
      <c r="J52" s="37" t="s">
        <v>264</v>
      </c>
      <c r="K52" s="41"/>
      <c r="L52" s="42" t="s">
        <v>39</v>
      </c>
      <c r="M52" s="42" t="s">
        <v>265</v>
      </c>
      <c r="N52" s="43">
        <v>1705.59</v>
      </c>
      <c r="O52" s="44">
        <v>0</v>
      </c>
      <c r="P52" s="44">
        <v>0</v>
      </c>
      <c r="Q52" s="44"/>
      <c r="R52" s="44"/>
      <c r="S52" s="44">
        <v>0</v>
      </c>
      <c r="T52" s="44"/>
      <c r="U52" s="44"/>
      <c r="V52" s="44"/>
      <c r="W52" s="44"/>
      <c r="X52" s="44"/>
      <c r="Y52" s="44">
        <v>0</v>
      </c>
      <c r="Z52" s="44"/>
      <c r="AA52" s="43">
        <f t="shared" si="1"/>
        <v>0</v>
      </c>
      <c r="AB52" s="43">
        <f t="shared" si="2"/>
        <v>1705.59</v>
      </c>
      <c r="AC52" s="45"/>
      <c r="AD52" s="46">
        <f t="shared" si="3"/>
        <v>0</v>
      </c>
      <c r="AE52" s="41"/>
      <c r="AF52" s="47">
        <f t="shared" si="8"/>
        <v>1705.59</v>
      </c>
      <c r="AG52" s="47">
        <f t="shared" si="7"/>
        <v>0</v>
      </c>
      <c r="AH52" s="47">
        <f t="shared" si="5"/>
        <v>1705.59</v>
      </c>
      <c r="AI52" s="48"/>
      <c r="AJ52" s="49" t="s">
        <v>266</v>
      </c>
      <c r="AK52" s="50" t="s">
        <v>267</v>
      </c>
      <c r="AL52" s="50" t="s">
        <v>43</v>
      </c>
      <c r="AM52" s="47">
        <v>1705.59</v>
      </c>
      <c r="AN52" s="47"/>
      <c r="AO52" s="51"/>
      <c r="AP52" s="49"/>
      <c r="AQ52" s="50"/>
      <c r="AR52" s="49"/>
      <c r="AS52" s="47"/>
      <c r="AT52" s="47"/>
      <c r="AU52" s="51"/>
      <c r="AV52" s="49"/>
      <c r="AW52" s="50"/>
      <c r="AX52" s="49"/>
      <c r="AY52" s="47"/>
      <c r="AZ52" s="47"/>
      <c r="BA52" s="51"/>
      <c r="BB52" s="49"/>
      <c r="BC52" s="50"/>
      <c r="BD52" s="49"/>
      <c r="BE52" s="47"/>
      <c r="BF52" s="47"/>
    </row>
    <row r="53" spans="1:58" s="7" customFormat="1" ht="33.75" customHeight="1" x14ac:dyDescent="0.15">
      <c r="A53" s="7" t="s">
        <v>54</v>
      </c>
      <c r="B53" s="37" t="s">
        <v>218</v>
      </c>
      <c r="C53" s="37" t="s">
        <v>35</v>
      </c>
      <c r="D53" s="37"/>
      <c r="E53" s="38">
        <v>42648</v>
      </c>
      <c r="F53" s="37">
        <v>20</v>
      </c>
      <c r="G53" s="39">
        <f t="shared" si="0"/>
        <v>49953</v>
      </c>
      <c r="H53" s="37" t="s">
        <v>268</v>
      </c>
      <c r="I53" s="40" t="s">
        <v>269</v>
      </c>
      <c r="J53" s="37" t="s">
        <v>270</v>
      </c>
      <c r="K53" s="41"/>
      <c r="L53" s="42" t="s">
        <v>39</v>
      </c>
      <c r="M53" s="42" t="s">
        <v>271</v>
      </c>
      <c r="N53" s="43">
        <v>4087.73</v>
      </c>
      <c r="O53" s="44">
        <v>0</v>
      </c>
      <c r="P53" s="44">
        <v>0</v>
      </c>
      <c r="Q53" s="44"/>
      <c r="R53" s="44"/>
      <c r="S53" s="44">
        <v>0</v>
      </c>
      <c r="T53" s="44"/>
      <c r="U53" s="44"/>
      <c r="V53" s="44"/>
      <c r="W53" s="44"/>
      <c r="X53" s="44"/>
      <c r="Y53" s="44">
        <v>0</v>
      </c>
      <c r="Z53" s="44"/>
      <c r="AA53" s="43">
        <f t="shared" si="1"/>
        <v>0</v>
      </c>
      <c r="AB53" s="43">
        <f t="shared" si="2"/>
        <v>4087.73</v>
      </c>
      <c r="AC53" s="45"/>
      <c r="AD53" s="46">
        <f t="shared" si="3"/>
        <v>4087.73</v>
      </c>
      <c r="AE53" s="41"/>
      <c r="AF53" s="47">
        <f t="shared" si="8"/>
        <v>0</v>
      </c>
      <c r="AG53" s="47">
        <f t="shared" si="7"/>
        <v>0</v>
      </c>
      <c r="AH53" s="47">
        <f t="shared" si="5"/>
        <v>0</v>
      </c>
      <c r="AI53" s="48"/>
      <c r="AJ53" s="49"/>
      <c r="AK53" s="50"/>
      <c r="AL53" s="50"/>
      <c r="AM53" s="47"/>
      <c r="AN53" s="47"/>
      <c r="AO53" s="51"/>
      <c r="AP53" s="49"/>
      <c r="AQ53" s="50"/>
      <c r="AR53" s="49"/>
      <c r="AS53" s="47"/>
      <c r="AT53" s="47"/>
      <c r="AU53" s="51"/>
      <c r="AV53" s="49"/>
      <c r="AW53" s="50"/>
      <c r="AX53" s="49"/>
      <c r="AY53" s="47"/>
      <c r="AZ53" s="47"/>
      <c r="BA53" s="51"/>
      <c r="BB53" s="49"/>
      <c r="BC53" s="50"/>
      <c r="BD53" s="49"/>
      <c r="BE53" s="47"/>
      <c r="BF53" s="47"/>
    </row>
    <row r="54" spans="1:58" s="7" customFormat="1" ht="33.75" customHeight="1" x14ac:dyDescent="0.15">
      <c r="A54" s="7" t="s">
        <v>54</v>
      </c>
      <c r="B54" s="37" t="s">
        <v>90</v>
      </c>
      <c r="C54" s="37" t="s">
        <v>35</v>
      </c>
      <c r="D54" s="37"/>
      <c r="E54" s="38">
        <v>42670</v>
      </c>
      <c r="F54" s="37">
        <v>20</v>
      </c>
      <c r="G54" s="39">
        <f t="shared" si="0"/>
        <v>49975</v>
      </c>
      <c r="H54" s="37" t="s">
        <v>272</v>
      </c>
      <c r="I54" s="40" t="s">
        <v>273</v>
      </c>
      <c r="J54" s="37" t="s">
        <v>274</v>
      </c>
      <c r="K54" s="41"/>
      <c r="L54" s="42" t="s">
        <v>39</v>
      </c>
      <c r="M54" s="42" t="s">
        <v>275</v>
      </c>
      <c r="N54" s="43">
        <v>2892.1800000000003</v>
      </c>
      <c r="O54" s="44">
        <v>0</v>
      </c>
      <c r="P54" s="44">
        <v>0</v>
      </c>
      <c r="Q54" s="44"/>
      <c r="R54" s="44"/>
      <c r="S54" s="44">
        <v>0</v>
      </c>
      <c r="T54" s="44"/>
      <c r="U54" s="44"/>
      <c r="V54" s="44"/>
      <c r="W54" s="44"/>
      <c r="X54" s="44"/>
      <c r="Y54" s="44">
        <v>0</v>
      </c>
      <c r="Z54" s="44"/>
      <c r="AA54" s="43">
        <f t="shared" si="1"/>
        <v>0</v>
      </c>
      <c r="AB54" s="43">
        <f t="shared" si="2"/>
        <v>2892.18</v>
      </c>
      <c r="AC54" s="45"/>
      <c r="AD54" s="46">
        <f t="shared" si="3"/>
        <v>0</v>
      </c>
      <c r="AE54" s="41"/>
      <c r="AF54" s="47">
        <f t="shared" si="8"/>
        <v>2892.18</v>
      </c>
      <c r="AG54" s="47">
        <f t="shared" si="7"/>
        <v>0</v>
      </c>
      <c r="AH54" s="47">
        <f t="shared" si="5"/>
        <v>2892.18</v>
      </c>
      <c r="AI54" s="48"/>
      <c r="AJ54" s="49" t="s">
        <v>276</v>
      </c>
      <c r="AK54" s="50">
        <v>40535960</v>
      </c>
      <c r="AL54" s="50" t="s">
        <v>43</v>
      </c>
      <c r="AM54" s="47">
        <v>2892.18</v>
      </c>
      <c r="AN54" s="47"/>
      <c r="AO54" s="51"/>
      <c r="AP54" s="49"/>
      <c r="AQ54" s="50"/>
      <c r="AR54" s="49"/>
      <c r="AS54" s="47"/>
      <c r="AT54" s="47"/>
      <c r="AU54" s="51"/>
      <c r="AV54" s="49"/>
      <c r="AW54" s="50"/>
      <c r="AX54" s="49"/>
      <c r="AY54" s="47"/>
      <c r="AZ54" s="47"/>
      <c r="BA54" s="51"/>
      <c r="BB54" s="49"/>
      <c r="BC54" s="50"/>
      <c r="BD54" s="49"/>
      <c r="BE54" s="47"/>
      <c r="BF54" s="47"/>
    </row>
    <row r="55" spans="1:58" s="7" customFormat="1" ht="33.75" customHeight="1" x14ac:dyDescent="0.15">
      <c r="A55" s="7" t="s">
        <v>54</v>
      </c>
      <c r="B55" s="37" t="s">
        <v>277</v>
      </c>
      <c r="C55" s="37" t="s">
        <v>35</v>
      </c>
      <c r="D55" s="37"/>
      <c r="E55" s="38">
        <v>42693</v>
      </c>
      <c r="F55" s="37">
        <v>20</v>
      </c>
      <c r="G55" s="39">
        <f t="shared" si="0"/>
        <v>49998</v>
      </c>
      <c r="H55" s="37" t="s">
        <v>278</v>
      </c>
      <c r="I55" s="40" t="s">
        <v>279</v>
      </c>
      <c r="J55" s="37"/>
      <c r="K55" s="41"/>
      <c r="L55" s="42" t="s">
        <v>39</v>
      </c>
      <c r="M55" s="42" t="s">
        <v>280</v>
      </c>
      <c r="N55" s="43">
        <v>9605.8799999999992</v>
      </c>
      <c r="O55" s="44">
        <v>0</v>
      </c>
      <c r="P55" s="44">
        <v>0</v>
      </c>
      <c r="Q55" s="44"/>
      <c r="R55" s="44"/>
      <c r="S55" s="44">
        <v>0</v>
      </c>
      <c r="T55" s="44"/>
      <c r="U55" s="44"/>
      <c r="V55" s="44"/>
      <c r="W55" s="44"/>
      <c r="X55" s="44"/>
      <c r="Y55" s="44">
        <v>0</v>
      </c>
      <c r="Z55" s="44"/>
      <c r="AA55" s="43">
        <f t="shared" si="1"/>
        <v>0</v>
      </c>
      <c r="AB55" s="43">
        <f t="shared" si="2"/>
        <v>9605.8799999999992</v>
      </c>
      <c r="AC55" s="45"/>
      <c r="AD55" s="46">
        <f t="shared" si="3"/>
        <v>9605.8799999999992</v>
      </c>
      <c r="AE55" s="41"/>
      <c r="AF55" s="47">
        <f t="shared" si="8"/>
        <v>0</v>
      </c>
      <c r="AG55" s="47">
        <f t="shared" si="7"/>
        <v>0</v>
      </c>
      <c r="AH55" s="47">
        <f t="shared" si="5"/>
        <v>0</v>
      </c>
      <c r="AI55" s="48"/>
      <c r="AJ55" s="49"/>
      <c r="AK55" s="50"/>
      <c r="AL55" s="50"/>
      <c r="AM55" s="47"/>
      <c r="AN55" s="47"/>
      <c r="AO55" s="51"/>
      <c r="AP55" s="49"/>
      <c r="AQ55" s="50"/>
      <c r="AR55" s="49"/>
      <c r="AS55" s="47"/>
      <c r="AT55" s="47"/>
      <c r="AU55" s="51"/>
      <c r="AV55" s="49"/>
      <c r="AW55" s="50"/>
      <c r="AX55" s="49"/>
      <c r="AY55" s="47"/>
      <c r="AZ55" s="47"/>
      <c r="BA55" s="51"/>
      <c r="BB55" s="49"/>
      <c r="BC55" s="50"/>
      <c r="BD55" s="49"/>
      <c r="BE55" s="47"/>
      <c r="BF55" s="47"/>
    </row>
    <row r="56" spans="1:58" s="7" customFormat="1" ht="33.75" customHeight="1" x14ac:dyDescent="0.15">
      <c r="A56" s="7" t="s">
        <v>54</v>
      </c>
      <c r="B56" s="37" t="s">
        <v>95</v>
      </c>
      <c r="C56" s="37" t="s">
        <v>35</v>
      </c>
      <c r="D56" s="37"/>
      <c r="E56" s="38">
        <v>42754</v>
      </c>
      <c r="F56" s="37">
        <v>20</v>
      </c>
      <c r="G56" s="39">
        <f t="shared" si="0"/>
        <v>50059</v>
      </c>
      <c r="H56" s="37" t="s">
        <v>281</v>
      </c>
      <c r="I56" s="40" t="s">
        <v>282</v>
      </c>
      <c r="J56" s="37" t="s">
        <v>283</v>
      </c>
      <c r="K56" s="41"/>
      <c r="L56" s="42" t="s">
        <v>39</v>
      </c>
      <c r="M56" s="42" t="s">
        <v>284</v>
      </c>
      <c r="N56" s="43">
        <v>2330.27</v>
      </c>
      <c r="O56" s="44">
        <v>0</v>
      </c>
      <c r="P56" s="44">
        <v>0</v>
      </c>
      <c r="Q56" s="44"/>
      <c r="R56" s="44"/>
      <c r="S56" s="44">
        <v>0</v>
      </c>
      <c r="T56" s="44"/>
      <c r="U56" s="44"/>
      <c r="V56" s="44"/>
      <c r="W56" s="44"/>
      <c r="X56" s="44"/>
      <c r="Y56" s="44">
        <v>0</v>
      </c>
      <c r="Z56" s="44"/>
      <c r="AA56" s="43">
        <f t="shared" si="1"/>
        <v>0</v>
      </c>
      <c r="AB56" s="43">
        <f t="shared" si="2"/>
        <v>2330.27</v>
      </c>
      <c r="AC56" s="45"/>
      <c r="AD56" s="46">
        <f t="shared" si="3"/>
        <v>0</v>
      </c>
      <c r="AE56" s="41"/>
      <c r="AF56" s="47">
        <f t="shared" si="8"/>
        <v>2330.27</v>
      </c>
      <c r="AG56" s="47">
        <f t="shared" si="7"/>
        <v>0</v>
      </c>
      <c r="AH56" s="47">
        <f t="shared" si="5"/>
        <v>2330.27</v>
      </c>
      <c r="AI56" s="48"/>
      <c r="AJ56" s="49" t="s">
        <v>285</v>
      </c>
      <c r="AK56" s="50">
        <v>48295920</v>
      </c>
      <c r="AL56" s="50" t="s">
        <v>43</v>
      </c>
      <c r="AM56" s="47">
        <v>2330.27</v>
      </c>
      <c r="AN56" s="47"/>
      <c r="AO56" s="51"/>
      <c r="AP56" s="49"/>
      <c r="AQ56" s="50"/>
      <c r="AR56" s="49"/>
      <c r="AS56" s="47"/>
      <c r="AT56" s="47"/>
      <c r="AU56" s="51"/>
      <c r="AV56" s="49"/>
      <c r="AW56" s="50"/>
      <c r="AX56" s="49"/>
      <c r="AY56" s="47"/>
      <c r="AZ56" s="47"/>
      <c r="BA56" s="51"/>
      <c r="BB56" s="49"/>
      <c r="BC56" s="50"/>
      <c r="BD56" s="49"/>
      <c r="BE56" s="47"/>
      <c r="BF56" s="47"/>
    </row>
    <row r="57" spans="1:58" s="7" customFormat="1" ht="33.75" customHeight="1" x14ac:dyDescent="0.15">
      <c r="A57" s="7" t="s">
        <v>54</v>
      </c>
      <c r="B57" s="37" t="s">
        <v>286</v>
      </c>
      <c r="C57" s="37" t="s">
        <v>35</v>
      </c>
      <c r="D57" s="37"/>
      <c r="E57" s="38">
        <v>42817</v>
      </c>
      <c r="F57" s="37">
        <v>20</v>
      </c>
      <c r="G57" s="39">
        <f t="shared" si="0"/>
        <v>50122</v>
      </c>
      <c r="H57" s="37" t="s">
        <v>287</v>
      </c>
      <c r="I57" s="40" t="s">
        <v>288</v>
      </c>
      <c r="J57" s="37" t="s">
        <v>289</v>
      </c>
      <c r="K57" s="41"/>
      <c r="L57" s="42" t="s">
        <v>39</v>
      </c>
      <c r="M57" s="42" t="s">
        <v>290</v>
      </c>
      <c r="N57" s="43">
        <v>11569.74</v>
      </c>
      <c r="O57" s="44">
        <v>0</v>
      </c>
      <c r="P57" s="44">
        <v>0</v>
      </c>
      <c r="Q57" s="44"/>
      <c r="R57" s="44"/>
      <c r="S57" s="44">
        <v>0</v>
      </c>
      <c r="T57" s="44"/>
      <c r="U57" s="44"/>
      <c r="V57" s="44"/>
      <c r="W57" s="44"/>
      <c r="X57" s="44"/>
      <c r="Y57" s="44">
        <v>4500</v>
      </c>
      <c r="Z57" s="44">
        <v>631.72</v>
      </c>
      <c r="AA57" s="43">
        <f t="shared" si="1"/>
        <v>5131.72</v>
      </c>
      <c r="AB57" s="43">
        <f t="shared" si="2"/>
        <v>6438.02</v>
      </c>
      <c r="AC57" s="45"/>
      <c r="AD57" s="46">
        <f t="shared" si="3"/>
        <v>0</v>
      </c>
      <c r="AE57" s="41"/>
      <c r="AF57" s="47">
        <f t="shared" si="8"/>
        <v>6438.02</v>
      </c>
      <c r="AG57" s="47">
        <f t="shared" si="7"/>
        <v>0</v>
      </c>
      <c r="AH57" s="47">
        <f t="shared" si="5"/>
        <v>6438.02</v>
      </c>
      <c r="AI57" s="48"/>
      <c r="AJ57" s="49" t="s">
        <v>291</v>
      </c>
      <c r="AK57" s="50">
        <v>48295980</v>
      </c>
      <c r="AL57" s="50" t="s">
        <v>43</v>
      </c>
      <c r="AM57" s="47">
        <v>6438.02</v>
      </c>
      <c r="AN57" s="47"/>
      <c r="AO57" s="51"/>
      <c r="AP57" s="49"/>
      <c r="AQ57" s="50"/>
      <c r="AR57" s="50"/>
      <c r="AS57" s="47"/>
      <c r="AT57" s="47"/>
      <c r="AU57" s="51"/>
      <c r="AV57" s="49"/>
      <c r="AW57" s="50"/>
      <c r="AX57" s="49"/>
      <c r="AY57" s="47"/>
      <c r="AZ57" s="47"/>
      <c r="BA57" s="51"/>
      <c r="BB57" s="49"/>
      <c r="BC57" s="50"/>
      <c r="BD57" s="49"/>
      <c r="BE57" s="47"/>
      <c r="BF57" s="47"/>
    </row>
    <row r="58" spans="1:58" s="7" customFormat="1" ht="33.75" customHeight="1" x14ac:dyDescent="0.15">
      <c r="A58" s="7" t="s">
        <v>54</v>
      </c>
      <c r="B58" s="37" t="s">
        <v>44</v>
      </c>
      <c r="C58" s="37" t="s">
        <v>35</v>
      </c>
      <c r="D58" s="37"/>
      <c r="E58" s="38">
        <v>42893</v>
      </c>
      <c r="F58" s="37">
        <v>5</v>
      </c>
      <c r="G58" s="39">
        <f t="shared" si="0"/>
        <v>44719.25</v>
      </c>
      <c r="H58" s="37" t="s">
        <v>292</v>
      </c>
      <c r="I58" s="40" t="s">
        <v>293</v>
      </c>
      <c r="J58" s="37" t="s">
        <v>294</v>
      </c>
      <c r="K58" s="41"/>
      <c r="L58" s="42" t="s">
        <v>39</v>
      </c>
      <c r="M58" s="42" t="s">
        <v>295</v>
      </c>
      <c r="N58" s="43">
        <v>25350.68</v>
      </c>
      <c r="O58" s="44">
        <v>0</v>
      </c>
      <c r="P58" s="44">
        <v>0</v>
      </c>
      <c r="Q58" s="44"/>
      <c r="R58" s="44"/>
      <c r="S58" s="44">
        <v>0</v>
      </c>
      <c r="T58" s="44"/>
      <c r="U58" s="44"/>
      <c r="V58" s="44"/>
      <c r="W58" s="44"/>
      <c r="X58" s="44"/>
      <c r="Y58" s="44">
        <v>24875</v>
      </c>
      <c r="Z58" s="44"/>
      <c r="AA58" s="43">
        <f t="shared" si="1"/>
        <v>24875</v>
      </c>
      <c r="AB58" s="43">
        <f t="shared" si="2"/>
        <v>475.68</v>
      </c>
      <c r="AC58" s="45"/>
      <c r="AD58" s="46">
        <f t="shared" si="3"/>
        <v>0</v>
      </c>
      <c r="AE58" s="41"/>
      <c r="AF58" s="47">
        <f t="shared" si="8"/>
        <v>475.68</v>
      </c>
      <c r="AG58" s="47">
        <f t="shared" si="7"/>
        <v>0</v>
      </c>
      <c r="AH58" s="47">
        <f t="shared" si="5"/>
        <v>475.68</v>
      </c>
      <c r="AI58" s="48"/>
      <c r="AJ58" s="49" t="s">
        <v>296</v>
      </c>
      <c r="AK58" s="50">
        <v>40535980</v>
      </c>
      <c r="AL58" s="50" t="s">
        <v>43</v>
      </c>
      <c r="AM58" s="47">
        <v>475.68</v>
      </c>
      <c r="AN58" s="47"/>
      <c r="AO58" s="51"/>
      <c r="AP58" s="49"/>
      <c r="AQ58" s="50"/>
      <c r="AR58" s="49"/>
      <c r="AS58" s="47"/>
      <c r="AT58" s="47"/>
      <c r="AU58" s="51"/>
      <c r="AV58" s="49"/>
      <c r="AW58" s="50"/>
      <c r="AX58" s="49"/>
      <c r="AY58" s="47"/>
      <c r="AZ58" s="47"/>
      <c r="BA58" s="51"/>
      <c r="BB58" s="49"/>
      <c r="BC58" s="50"/>
      <c r="BD58" s="49"/>
      <c r="BE58" s="47"/>
      <c r="BF58" s="47"/>
    </row>
    <row r="59" spans="1:58" s="7" customFormat="1" ht="33.75" customHeight="1" x14ac:dyDescent="0.15">
      <c r="A59" s="7" t="s">
        <v>54</v>
      </c>
      <c r="B59" s="37" t="s">
        <v>90</v>
      </c>
      <c r="C59" s="37" t="s">
        <v>35</v>
      </c>
      <c r="D59" s="37"/>
      <c r="E59" s="38">
        <v>42940</v>
      </c>
      <c r="F59" s="37">
        <v>20</v>
      </c>
      <c r="G59" s="39">
        <f t="shared" si="0"/>
        <v>50245</v>
      </c>
      <c r="H59" s="37" t="s">
        <v>297</v>
      </c>
      <c r="I59" s="40" t="s">
        <v>298</v>
      </c>
      <c r="J59" s="37" t="s">
        <v>299</v>
      </c>
      <c r="K59" s="41"/>
      <c r="L59" s="42" t="s">
        <v>39</v>
      </c>
      <c r="M59" s="42" t="s">
        <v>300</v>
      </c>
      <c r="N59" s="43">
        <v>28835.68</v>
      </c>
      <c r="O59" s="44">
        <v>0</v>
      </c>
      <c r="P59" s="44">
        <v>0</v>
      </c>
      <c r="Q59" s="44"/>
      <c r="R59" s="44"/>
      <c r="S59" s="44">
        <v>0</v>
      </c>
      <c r="T59" s="44"/>
      <c r="U59" s="44"/>
      <c r="V59" s="44"/>
      <c r="W59" s="44"/>
      <c r="X59" s="44">
        <v>2218.15</v>
      </c>
      <c r="Y59" s="44">
        <v>14175</v>
      </c>
      <c r="Z59" s="44"/>
      <c r="AA59" s="43">
        <f t="shared" si="1"/>
        <v>16393.150000000001</v>
      </c>
      <c r="AB59" s="43">
        <f t="shared" si="2"/>
        <v>12442.53</v>
      </c>
      <c r="AC59" s="45"/>
      <c r="AD59" s="46">
        <f t="shared" si="3"/>
        <v>0</v>
      </c>
      <c r="AE59" s="41"/>
      <c r="AF59" s="47">
        <f t="shared" si="8"/>
        <v>12442.53</v>
      </c>
      <c r="AG59" s="47">
        <f t="shared" si="7"/>
        <v>0</v>
      </c>
      <c r="AH59" s="47">
        <f t="shared" si="5"/>
        <v>12442.53</v>
      </c>
      <c r="AI59" s="48"/>
      <c r="AJ59" s="49" t="s">
        <v>301</v>
      </c>
      <c r="AK59" s="50" t="s">
        <v>42</v>
      </c>
      <c r="AL59" s="50" t="s">
        <v>43</v>
      </c>
      <c r="AM59" s="47">
        <v>825</v>
      </c>
      <c r="AN59" s="47"/>
      <c r="AO59" s="51"/>
      <c r="AP59" s="49" t="s">
        <v>302</v>
      </c>
      <c r="AQ59" s="50">
        <v>48295980</v>
      </c>
      <c r="AR59" s="49" t="s">
        <v>43</v>
      </c>
      <c r="AS59" s="47">
        <v>247</v>
      </c>
      <c r="AT59" s="47"/>
      <c r="AU59" s="51"/>
      <c r="AV59" s="49" t="s">
        <v>303</v>
      </c>
      <c r="AW59" s="50">
        <v>40535960</v>
      </c>
      <c r="AX59" s="49" t="s">
        <v>43</v>
      </c>
      <c r="AY59" s="47">
        <v>11370.53</v>
      </c>
      <c r="AZ59" s="47"/>
      <c r="BA59" s="51"/>
      <c r="BB59" s="49"/>
      <c r="BC59" s="50"/>
      <c r="BD59" s="49"/>
      <c r="BE59" s="47"/>
      <c r="BF59" s="47"/>
    </row>
    <row r="60" spans="1:58" s="7" customFormat="1" ht="33.75" customHeight="1" x14ac:dyDescent="0.15">
      <c r="A60" s="7" t="s">
        <v>54</v>
      </c>
      <c r="B60" s="37" t="s">
        <v>90</v>
      </c>
      <c r="C60" s="37" t="s">
        <v>35</v>
      </c>
      <c r="D60" s="37"/>
      <c r="E60" s="38">
        <v>42990</v>
      </c>
      <c r="F60" s="37">
        <v>20</v>
      </c>
      <c r="G60" s="39">
        <f t="shared" si="0"/>
        <v>50295</v>
      </c>
      <c r="H60" s="37" t="s">
        <v>304</v>
      </c>
      <c r="I60" s="40" t="s">
        <v>305</v>
      </c>
      <c r="J60" s="37" t="s">
        <v>306</v>
      </c>
      <c r="K60" s="41"/>
      <c r="L60" s="42" t="s">
        <v>39</v>
      </c>
      <c r="M60" s="42" t="s">
        <v>307</v>
      </c>
      <c r="N60" s="43">
        <v>3499.54</v>
      </c>
      <c r="O60" s="44">
        <v>0</v>
      </c>
      <c r="P60" s="44">
        <v>0</v>
      </c>
      <c r="Q60" s="44"/>
      <c r="R60" s="44"/>
      <c r="S60" s="44">
        <v>0</v>
      </c>
      <c r="T60" s="44"/>
      <c r="U60" s="44"/>
      <c r="V60" s="44"/>
      <c r="W60" s="44"/>
      <c r="X60" s="44"/>
      <c r="Y60" s="44">
        <v>0</v>
      </c>
      <c r="Z60" s="44"/>
      <c r="AA60" s="43">
        <f t="shared" si="1"/>
        <v>0</v>
      </c>
      <c r="AB60" s="43">
        <f t="shared" si="2"/>
        <v>3499.54</v>
      </c>
      <c r="AC60" s="45"/>
      <c r="AD60" s="46">
        <f t="shared" si="3"/>
        <v>3499.54</v>
      </c>
      <c r="AE60" s="41"/>
      <c r="AF60" s="47">
        <f t="shared" si="8"/>
        <v>0</v>
      </c>
      <c r="AG60" s="47">
        <f t="shared" si="7"/>
        <v>0</v>
      </c>
      <c r="AH60" s="47">
        <f t="shared" si="5"/>
        <v>0</v>
      </c>
      <c r="AI60" s="48"/>
      <c r="AJ60" s="49"/>
      <c r="AK60" s="50"/>
      <c r="AL60" s="50"/>
      <c r="AM60" s="47"/>
      <c r="AN60" s="47"/>
      <c r="AO60" s="51"/>
      <c r="AP60" s="49"/>
      <c r="AQ60" s="50"/>
      <c r="AR60" s="49"/>
      <c r="AS60" s="47"/>
      <c r="AT60" s="47"/>
      <c r="AU60" s="51"/>
      <c r="AV60" s="49"/>
      <c r="AW60" s="50"/>
      <c r="AX60" s="49"/>
      <c r="AY60" s="47"/>
      <c r="AZ60" s="47"/>
      <c r="BA60" s="51"/>
      <c r="BB60" s="49"/>
      <c r="BC60" s="50"/>
      <c r="BD60" s="49"/>
      <c r="BE60" s="47"/>
      <c r="BF60" s="47"/>
    </row>
    <row r="61" spans="1:58" s="7" customFormat="1" ht="33.75" customHeight="1" x14ac:dyDescent="0.15">
      <c r="A61" s="7" t="s">
        <v>54</v>
      </c>
      <c r="B61" s="37" t="s">
        <v>95</v>
      </c>
      <c r="C61" s="37" t="s">
        <v>35</v>
      </c>
      <c r="D61" s="37"/>
      <c r="E61" s="38">
        <v>43133</v>
      </c>
      <c r="F61" s="37">
        <v>20</v>
      </c>
      <c r="G61" s="39">
        <f t="shared" si="0"/>
        <v>50438</v>
      </c>
      <c r="H61" s="37" t="s">
        <v>308</v>
      </c>
      <c r="I61" s="40" t="s">
        <v>309</v>
      </c>
      <c r="J61" s="37" t="s">
        <v>310</v>
      </c>
      <c r="K61" s="41"/>
      <c r="L61" s="42" t="s">
        <v>39</v>
      </c>
      <c r="M61" s="42" t="s">
        <v>311</v>
      </c>
      <c r="N61" s="43">
        <v>2809.89</v>
      </c>
      <c r="O61" s="44">
        <v>0</v>
      </c>
      <c r="P61" s="44">
        <v>0</v>
      </c>
      <c r="Q61" s="44"/>
      <c r="R61" s="44"/>
      <c r="S61" s="44">
        <v>0</v>
      </c>
      <c r="T61" s="44"/>
      <c r="U61" s="44"/>
      <c r="V61" s="44"/>
      <c r="W61" s="44"/>
      <c r="X61" s="44"/>
      <c r="Y61" s="44">
        <v>0</v>
      </c>
      <c r="Z61" s="44"/>
      <c r="AA61" s="43">
        <f t="shared" si="1"/>
        <v>0</v>
      </c>
      <c r="AB61" s="43">
        <f t="shared" si="2"/>
        <v>2809.89</v>
      </c>
      <c r="AC61" s="45"/>
      <c r="AD61" s="46">
        <f t="shared" si="3"/>
        <v>2809.89</v>
      </c>
      <c r="AE61" s="41"/>
      <c r="AF61" s="47">
        <f t="shared" si="8"/>
        <v>0</v>
      </c>
      <c r="AG61" s="47">
        <f t="shared" si="7"/>
        <v>0</v>
      </c>
      <c r="AH61" s="47">
        <f t="shared" si="5"/>
        <v>0</v>
      </c>
      <c r="AI61" s="48"/>
      <c r="AJ61" s="49"/>
      <c r="AK61" s="50"/>
      <c r="AL61" s="50"/>
      <c r="AM61" s="47"/>
      <c r="AN61" s="47"/>
      <c r="AO61" s="51"/>
      <c r="AP61" s="49"/>
      <c r="AQ61" s="50"/>
      <c r="AR61" s="49"/>
      <c r="AS61" s="47"/>
      <c r="AT61" s="47"/>
      <c r="AU61" s="51"/>
      <c r="AV61" s="49"/>
      <c r="AW61" s="50"/>
      <c r="AX61" s="49"/>
      <c r="AY61" s="47"/>
      <c r="AZ61" s="47"/>
      <c r="BA61" s="51"/>
      <c r="BB61" s="49"/>
      <c r="BC61" s="50"/>
      <c r="BD61" s="49"/>
      <c r="BE61" s="47"/>
      <c r="BF61" s="47"/>
    </row>
    <row r="62" spans="1:58" s="7" customFormat="1" ht="33.75" customHeight="1" x14ac:dyDescent="0.15">
      <c r="A62" s="7" t="s">
        <v>54</v>
      </c>
      <c r="B62" s="37" t="s">
        <v>101</v>
      </c>
      <c r="C62" s="37" t="s">
        <v>35</v>
      </c>
      <c r="D62" s="37"/>
      <c r="E62" s="38">
        <v>43157</v>
      </c>
      <c r="F62" s="37">
        <v>5</v>
      </c>
      <c r="G62" s="39">
        <f t="shared" si="0"/>
        <v>44983.25</v>
      </c>
      <c r="H62" s="37" t="s">
        <v>312</v>
      </c>
      <c r="I62" s="40" t="s">
        <v>313</v>
      </c>
      <c r="J62" s="37" t="s">
        <v>314</v>
      </c>
      <c r="K62" s="41"/>
      <c r="L62" s="42" t="s">
        <v>39</v>
      </c>
      <c r="M62" s="42" t="s">
        <v>315</v>
      </c>
      <c r="N62" s="43">
        <v>2432.67</v>
      </c>
      <c r="O62" s="44">
        <v>0</v>
      </c>
      <c r="P62" s="44">
        <v>0</v>
      </c>
      <c r="Q62" s="44"/>
      <c r="R62" s="44"/>
      <c r="S62" s="44">
        <v>0</v>
      </c>
      <c r="T62" s="44"/>
      <c r="U62" s="44"/>
      <c r="V62" s="44"/>
      <c r="W62" s="44"/>
      <c r="X62" s="44"/>
      <c r="Y62" s="44">
        <v>0</v>
      </c>
      <c r="Z62" s="44"/>
      <c r="AA62" s="43">
        <f t="shared" si="1"/>
        <v>0</v>
      </c>
      <c r="AB62" s="43">
        <f t="shared" si="2"/>
        <v>0</v>
      </c>
      <c r="AC62" s="45"/>
      <c r="AD62" s="46">
        <f t="shared" si="3"/>
        <v>0</v>
      </c>
      <c r="AE62" s="41"/>
      <c r="AF62" s="47">
        <f t="shared" si="8"/>
        <v>2432.67</v>
      </c>
      <c r="AG62" s="47">
        <f t="shared" si="7"/>
        <v>2432.67</v>
      </c>
      <c r="AH62" s="47">
        <f t="shared" si="5"/>
        <v>0</v>
      </c>
      <c r="AI62" s="48"/>
      <c r="AJ62" s="49" t="s">
        <v>316</v>
      </c>
      <c r="AK62" s="50">
        <v>48295980</v>
      </c>
      <c r="AL62" s="50" t="s">
        <v>43</v>
      </c>
      <c r="AM62" s="47">
        <v>2432.67</v>
      </c>
      <c r="AN62" s="47">
        <v>2432.67</v>
      </c>
      <c r="AO62" s="51"/>
      <c r="AP62" s="49"/>
      <c r="AQ62" s="50"/>
      <c r="AR62" s="49"/>
      <c r="AS62" s="47"/>
      <c r="AT62" s="47"/>
      <c r="AU62" s="51"/>
      <c r="AV62" s="49"/>
      <c r="AW62" s="50"/>
      <c r="AX62" s="49"/>
      <c r="AY62" s="47"/>
      <c r="AZ62" s="47"/>
      <c r="BA62" s="51"/>
      <c r="BB62" s="49"/>
      <c r="BC62" s="50"/>
      <c r="BD62" s="49"/>
      <c r="BE62" s="47"/>
      <c r="BF62" s="47"/>
    </row>
    <row r="63" spans="1:58" s="7" customFormat="1" ht="33.75" customHeight="1" x14ac:dyDescent="0.15">
      <c r="A63" s="7" t="s">
        <v>54</v>
      </c>
      <c r="B63" s="37" t="s">
        <v>55</v>
      </c>
      <c r="C63" s="37" t="s">
        <v>35</v>
      </c>
      <c r="D63" s="37"/>
      <c r="E63" s="38">
        <v>43208</v>
      </c>
      <c r="F63" s="37">
        <v>20</v>
      </c>
      <c r="G63" s="39">
        <f t="shared" si="0"/>
        <v>50513</v>
      </c>
      <c r="H63" s="37" t="s">
        <v>317</v>
      </c>
      <c r="I63" s="40" t="s">
        <v>318</v>
      </c>
      <c r="J63" s="37" t="s">
        <v>319</v>
      </c>
      <c r="K63" s="41"/>
      <c r="L63" s="42" t="s">
        <v>39</v>
      </c>
      <c r="M63" s="42" t="s">
        <v>320</v>
      </c>
      <c r="N63" s="43">
        <v>3867.7</v>
      </c>
      <c r="O63" s="44">
        <v>0</v>
      </c>
      <c r="P63" s="44">
        <v>0</v>
      </c>
      <c r="Q63" s="44"/>
      <c r="R63" s="44"/>
      <c r="S63" s="44">
        <v>0</v>
      </c>
      <c r="T63" s="44"/>
      <c r="U63" s="44"/>
      <c r="V63" s="44"/>
      <c r="W63" s="44">
        <v>2892.44</v>
      </c>
      <c r="X63" s="44"/>
      <c r="Y63" s="44">
        <v>0</v>
      </c>
      <c r="Z63" s="44"/>
      <c r="AA63" s="43">
        <f t="shared" si="1"/>
        <v>2892.44</v>
      </c>
      <c r="AB63" s="43">
        <f t="shared" si="2"/>
        <v>975.26</v>
      </c>
      <c r="AC63" s="45"/>
      <c r="AD63" s="46">
        <f t="shared" si="3"/>
        <v>342.06</v>
      </c>
      <c r="AE63" s="41"/>
      <c r="AF63" s="47">
        <f t="shared" si="8"/>
        <v>633.20000000000005</v>
      </c>
      <c r="AG63" s="47">
        <f t="shared" si="7"/>
        <v>0</v>
      </c>
      <c r="AH63" s="47">
        <f t="shared" si="5"/>
        <v>633.20000000000005</v>
      </c>
      <c r="AI63" s="48"/>
      <c r="AJ63" s="49" t="s">
        <v>321</v>
      </c>
      <c r="AK63" s="50">
        <v>48295980</v>
      </c>
      <c r="AL63" s="50" t="s">
        <v>43</v>
      </c>
      <c r="AM63" s="47">
        <v>633.20000000000005</v>
      </c>
      <c r="AN63" s="47"/>
      <c r="AO63" s="51"/>
      <c r="AP63" s="49"/>
      <c r="AQ63" s="50"/>
      <c r="AR63" s="49"/>
      <c r="AS63" s="47"/>
      <c r="AT63" s="47"/>
      <c r="AU63" s="51"/>
      <c r="AV63" s="49"/>
      <c r="AW63" s="50"/>
      <c r="AX63" s="49"/>
      <c r="AY63" s="47"/>
      <c r="AZ63" s="47"/>
      <c r="BA63" s="51"/>
      <c r="BB63" s="49"/>
      <c r="BC63" s="50"/>
      <c r="BD63" s="49"/>
      <c r="BE63" s="47"/>
      <c r="BF63" s="47"/>
    </row>
    <row r="64" spans="1:58" s="7" customFormat="1" ht="33.75" customHeight="1" x14ac:dyDescent="0.15">
      <c r="A64" s="7" t="s">
        <v>54</v>
      </c>
      <c r="B64" s="37" t="s">
        <v>322</v>
      </c>
      <c r="C64" s="37" t="s">
        <v>35</v>
      </c>
      <c r="D64" s="37"/>
      <c r="E64" s="38">
        <v>43235</v>
      </c>
      <c r="F64" s="37">
        <v>20</v>
      </c>
      <c r="G64" s="39">
        <f t="shared" si="0"/>
        <v>50540</v>
      </c>
      <c r="H64" s="37" t="s">
        <v>323</v>
      </c>
      <c r="I64" s="40" t="s">
        <v>324</v>
      </c>
      <c r="J64" s="37" t="s">
        <v>325</v>
      </c>
      <c r="K64" s="41"/>
      <c r="L64" s="42" t="s">
        <v>39</v>
      </c>
      <c r="M64" s="42" t="s">
        <v>326</v>
      </c>
      <c r="N64" s="43">
        <v>3056.8399999999997</v>
      </c>
      <c r="O64" s="44">
        <v>0</v>
      </c>
      <c r="P64" s="44">
        <v>0</v>
      </c>
      <c r="Q64" s="44"/>
      <c r="R64" s="44"/>
      <c r="S64" s="44">
        <v>0</v>
      </c>
      <c r="T64" s="44"/>
      <c r="U64" s="44"/>
      <c r="V64" s="44"/>
      <c r="W64" s="44"/>
      <c r="X64" s="44">
        <v>589.79999999999995</v>
      </c>
      <c r="Y64" s="44">
        <v>0</v>
      </c>
      <c r="Z64" s="44"/>
      <c r="AA64" s="43">
        <f t="shared" si="1"/>
        <v>589.79999999999995</v>
      </c>
      <c r="AB64" s="43">
        <f t="shared" si="2"/>
        <v>237.21</v>
      </c>
      <c r="AC64" s="45"/>
      <c r="AD64" s="46">
        <f t="shared" si="3"/>
        <v>0</v>
      </c>
      <c r="AE64" s="41"/>
      <c r="AF64" s="47">
        <f t="shared" si="8"/>
        <v>2467.04</v>
      </c>
      <c r="AG64" s="47">
        <f t="shared" si="7"/>
        <v>2229.83</v>
      </c>
      <c r="AH64" s="47">
        <f t="shared" si="5"/>
        <v>237.21000000000004</v>
      </c>
      <c r="AI64" s="48"/>
      <c r="AJ64" s="49" t="s">
        <v>327</v>
      </c>
      <c r="AK64" s="50" t="s">
        <v>141</v>
      </c>
      <c r="AL64" s="50" t="s">
        <v>43</v>
      </c>
      <c r="AM64" s="47">
        <v>237.21</v>
      </c>
      <c r="AN64" s="47"/>
      <c r="AO64" s="51"/>
      <c r="AP64" s="49" t="s">
        <v>328</v>
      </c>
      <c r="AQ64" s="50">
        <v>48295920</v>
      </c>
      <c r="AR64" s="49" t="s">
        <v>43</v>
      </c>
      <c r="AS64" s="47">
        <v>2229.83</v>
      </c>
      <c r="AT64" s="47">
        <v>2229.83</v>
      </c>
      <c r="AU64" s="51"/>
      <c r="AV64" s="49"/>
      <c r="AW64" s="50"/>
      <c r="AX64" s="49"/>
      <c r="AY64" s="47"/>
      <c r="AZ64" s="47"/>
      <c r="BA64" s="51"/>
      <c r="BB64" s="49"/>
      <c r="BC64" s="50"/>
      <c r="BD64" s="49"/>
      <c r="BE64" s="47"/>
      <c r="BF64" s="47"/>
    </row>
    <row r="65" spans="1:58" s="7" customFormat="1" ht="33.75" customHeight="1" x14ac:dyDescent="0.15">
      <c r="A65" s="7" t="s">
        <v>54</v>
      </c>
      <c r="B65" s="37" t="s">
        <v>60</v>
      </c>
      <c r="C65" s="37" t="s">
        <v>35</v>
      </c>
      <c r="D65" s="37"/>
      <c r="E65" s="38">
        <v>43299</v>
      </c>
      <c r="F65" s="37">
        <v>20</v>
      </c>
      <c r="G65" s="39">
        <f t="shared" si="0"/>
        <v>50604</v>
      </c>
      <c r="H65" s="37" t="s">
        <v>329</v>
      </c>
      <c r="I65" s="40" t="s">
        <v>330</v>
      </c>
      <c r="J65" s="37" t="s">
        <v>331</v>
      </c>
      <c r="K65" s="41"/>
      <c r="L65" s="42" t="s">
        <v>39</v>
      </c>
      <c r="M65" s="42" t="s">
        <v>332</v>
      </c>
      <c r="N65" s="43">
        <v>4524.57</v>
      </c>
      <c r="O65" s="44">
        <v>0</v>
      </c>
      <c r="P65" s="44">
        <v>0</v>
      </c>
      <c r="Q65" s="44"/>
      <c r="R65" s="44"/>
      <c r="S65" s="44">
        <v>0</v>
      </c>
      <c r="T65" s="44"/>
      <c r="U65" s="44"/>
      <c r="V65" s="44"/>
      <c r="W65" s="44"/>
      <c r="X65" s="44"/>
      <c r="Y65" s="44">
        <v>0</v>
      </c>
      <c r="Z65" s="44">
        <v>3832.64</v>
      </c>
      <c r="AA65" s="43">
        <f t="shared" si="1"/>
        <v>3832.64</v>
      </c>
      <c r="AB65" s="43">
        <f t="shared" si="2"/>
        <v>691.93</v>
      </c>
      <c r="AC65" s="45"/>
      <c r="AD65" s="46">
        <f t="shared" si="3"/>
        <v>691.93</v>
      </c>
      <c r="AE65" s="41"/>
      <c r="AF65" s="47">
        <f t="shared" si="8"/>
        <v>0</v>
      </c>
      <c r="AG65" s="47">
        <f t="shared" si="7"/>
        <v>0</v>
      </c>
      <c r="AH65" s="47">
        <f t="shared" si="5"/>
        <v>0</v>
      </c>
      <c r="AI65" s="48"/>
      <c r="AJ65" s="49"/>
      <c r="AK65" s="50"/>
      <c r="AL65" s="50"/>
      <c r="AM65" s="47"/>
      <c r="AN65" s="47"/>
      <c r="AO65" s="51"/>
      <c r="AP65" s="49"/>
      <c r="AQ65" s="50"/>
      <c r="AR65" s="49"/>
      <c r="AS65" s="47"/>
      <c r="AT65" s="47"/>
      <c r="AU65" s="51"/>
      <c r="AV65" s="49"/>
      <c r="AW65" s="50"/>
      <c r="AX65" s="49"/>
      <c r="AY65" s="47"/>
      <c r="AZ65" s="47"/>
      <c r="BA65" s="51"/>
      <c r="BB65" s="49"/>
      <c r="BC65" s="50"/>
      <c r="BD65" s="49"/>
      <c r="BE65" s="47"/>
      <c r="BF65" s="47"/>
    </row>
    <row r="66" spans="1:58" s="7" customFormat="1" ht="33.75" customHeight="1" x14ac:dyDescent="0.15">
      <c r="A66" s="7" t="s">
        <v>54</v>
      </c>
      <c r="B66" s="37" t="s">
        <v>180</v>
      </c>
      <c r="C66" s="37" t="s">
        <v>35</v>
      </c>
      <c r="D66" s="37"/>
      <c r="E66" s="38">
        <v>43332</v>
      </c>
      <c r="F66" s="37">
        <v>20</v>
      </c>
      <c r="G66" s="39">
        <f t="shared" si="0"/>
        <v>50637</v>
      </c>
      <c r="H66" s="37" t="s">
        <v>333</v>
      </c>
      <c r="I66" s="40" t="s">
        <v>334</v>
      </c>
      <c r="J66" s="37" t="s">
        <v>335</v>
      </c>
      <c r="K66" s="41"/>
      <c r="L66" s="42" t="s">
        <v>39</v>
      </c>
      <c r="M66" s="42" t="s">
        <v>336</v>
      </c>
      <c r="N66" s="43">
        <v>4810.0599999999995</v>
      </c>
      <c r="O66" s="44">
        <v>0</v>
      </c>
      <c r="P66" s="44">
        <v>0</v>
      </c>
      <c r="Q66" s="44"/>
      <c r="R66" s="44"/>
      <c r="S66" s="44">
        <v>0</v>
      </c>
      <c r="T66" s="44"/>
      <c r="U66" s="44"/>
      <c r="V66" s="44"/>
      <c r="W66" s="44"/>
      <c r="X66" s="44"/>
      <c r="Y66" s="44">
        <v>0</v>
      </c>
      <c r="Z66" s="44"/>
      <c r="AA66" s="43">
        <f t="shared" si="1"/>
        <v>0</v>
      </c>
      <c r="AB66" s="43">
        <f t="shared" si="2"/>
        <v>4810.0600000000004</v>
      </c>
      <c r="AC66" s="45"/>
      <c r="AD66" s="46">
        <f t="shared" si="3"/>
        <v>4810.0600000000004</v>
      </c>
      <c r="AE66" s="41"/>
      <c r="AF66" s="47">
        <f t="shared" si="8"/>
        <v>0</v>
      </c>
      <c r="AG66" s="47">
        <f t="shared" si="7"/>
        <v>0</v>
      </c>
      <c r="AH66" s="47">
        <f t="shared" si="5"/>
        <v>0</v>
      </c>
      <c r="AI66" s="48"/>
      <c r="AJ66" s="49"/>
      <c r="AK66" s="50"/>
      <c r="AL66" s="50"/>
      <c r="AM66" s="47"/>
      <c r="AN66" s="47"/>
      <c r="AO66" s="51"/>
      <c r="AP66" s="49"/>
      <c r="AQ66" s="50"/>
      <c r="AR66" s="49"/>
      <c r="AS66" s="47"/>
      <c r="AT66" s="47"/>
      <c r="AU66" s="51"/>
      <c r="AV66" s="49"/>
      <c r="AW66" s="50"/>
      <c r="AX66" s="49"/>
      <c r="AY66" s="47"/>
      <c r="AZ66" s="47"/>
      <c r="BA66" s="51"/>
      <c r="BB66" s="49"/>
      <c r="BC66" s="50"/>
      <c r="BD66" s="49"/>
      <c r="BE66" s="47"/>
      <c r="BF66" s="47"/>
    </row>
    <row r="67" spans="1:58" s="7" customFormat="1" ht="33.75" customHeight="1" x14ac:dyDescent="0.15">
      <c r="A67" s="7" t="s">
        <v>54</v>
      </c>
      <c r="B67" s="37" t="s">
        <v>337</v>
      </c>
      <c r="C67" s="37" t="s">
        <v>35</v>
      </c>
      <c r="D67" s="37"/>
      <c r="E67" s="38">
        <v>43363</v>
      </c>
      <c r="F67" s="37">
        <v>20</v>
      </c>
      <c r="G67" s="39">
        <f t="shared" si="0"/>
        <v>50668</v>
      </c>
      <c r="H67" s="37" t="s">
        <v>338</v>
      </c>
      <c r="I67" s="40" t="s">
        <v>339</v>
      </c>
      <c r="J67" s="37" t="s">
        <v>340</v>
      </c>
      <c r="K67" s="41"/>
      <c r="L67" s="42" t="s">
        <v>39</v>
      </c>
      <c r="M67" s="42" t="s">
        <v>341</v>
      </c>
      <c r="N67" s="43">
        <v>2550.52</v>
      </c>
      <c r="O67" s="44">
        <v>0</v>
      </c>
      <c r="P67" s="44">
        <v>0</v>
      </c>
      <c r="Q67" s="44"/>
      <c r="R67" s="44"/>
      <c r="S67" s="44">
        <v>0</v>
      </c>
      <c r="T67" s="44"/>
      <c r="U67" s="44"/>
      <c r="V67" s="44"/>
      <c r="W67" s="44"/>
      <c r="X67" s="44"/>
      <c r="Y67" s="44">
        <v>0</v>
      </c>
      <c r="Z67" s="44"/>
      <c r="AA67" s="43">
        <f t="shared" si="1"/>
        <v>0</v>
      </c>
      <c r="AB67" s="43">
        <f t="shared" si="2"/>
        <v>2550.52</v>
      </c>
      <c r="AC67" s="45"/>
      <c r="AD67" s="46">
        <f t="shared" si="3"/>
        <v>2550.52</v>
      </c>
      <c r="AE67" s="41"/>
      <c r="AF67" s="47">
        <f t="shared" si="8"/>
        <v>0</v>
      </c>
      <c r="AG67" s="47">
        <f t="shared" si="7"/>
        <v>0</v>
      </c>
      <c r="AH67" s="47">
        <f t="shared" si="5"/>
        <v>0</v>
      </c>
      <c r="AI67" s="48"/>
      <c r="AJ67" s="49"/>
      <c r="AK67" s="50"/>
      <c r="AL67" s="50"/>
      <c r="AM67" s="47"/>
      <c r="AN67" s="47"/>
      <c r="AO67" s="51"/>
      <c r="AP67" s="49"/>
      <c r="AQ67" s="50"/>
      <c r="AR67" s="49"/>
      <c r="AS67" s="47"/>
      <c r="AT67" s="47"/>
      <c r="AU67" s="51"/>
      <c r="AV67" s="49"/>
      <c r="AW67" s="50"/>
      <c r="AX67" s="49"/>
      <c r="AY67" s="47"/>
      <c r="AZ67" s="47"/>
      <c r="BA67" s="51"/>
      <c r="BB67" s="49"/>
      <c r="BC67" s="50"/>
      <c r="BD67" s="49"/>
      <c r="BE67" s="47"/>
      <c r="BF67" s="47"/>
    </row>
    <row r="68" spans="1:58" s="7" customFormat="1" ht="33.75" customHeight="1" x14ac:dyDescent="0.15">
      <c r="A68" s="7" t="s">
        <v>54</v>
      </c>
      <c r="B68" s="37" t="s">
        <v>55</v>
      </c>
      <c r="C68" s="37" t="s">
        <v>35</v>
      </c>
      <c r="D68" s="37"/>
      <c r="E68" s="38">
        <v>43374</v>
      </c>
      <c r="F68" s="37">
        <v>5</v>
      </c>
      <c r="G68" s="39">
        <f t="shared" si="0"/>
        <v>45200.25</v>
      </c>
      <c r="H68" s="37" t="s">
        <v>342</v>
      </c>
      <c r="I68" s="40" t="s">
        <v>343</v>
      </c>
      <c r="J68" s="37" t="s">
        <v>344</v>
      </c>
      <c r="K68" s="41"/>
      <c r="L68" s="42" t="s">
        <v>39</v>
      </c>
      <c r="M68" s="42" t="s">
        <v>345</v>
      </c>
      <c r="N68" s="43">
        <v>3029.6</v>
      </c>
      <c r="O68" s="44">
        <v>0</v>
      </c>
      <c r="P68" s="44">
        <v>0</v>
      </c>
      <c r="Q68" s="44"/>
      <c r="R68" s="44"/>
      <c r="S68" s="44">
        <v>0</v>
      </c>
      <c r="T68" s="44"/>
      <c r="U68" s="44"/>
      <c r="V68" s="44"/>
      <c r="W68" s="44"/>
      <c r="X68" s="44"/>
      <c r="Y68" s="44">
        <v>0</v>
      </c>
      <c r="Z68" s="44"/>
      <c r="AA68" s="43">
        <f t="shared" si="1"/>
        <v>0</v>
      </c>
      <c r="AB68" s="43">
        <f t="shared" si="2"/>
        <v>3029.6</v>
      </c>
      <c r="AC68" s="45"/>
      <c r="AD68" s="46">
        <f t="shared" si="3"/>
        <v>0</v>
      </c>
      <c r="AE68" s="41"/>
      <c r="AF68" s="47">
        <f t="shared" si="8"/>
        <v>3029.6</v>
      </c>
      <c r="AG68" s="47">
        <f t="shared" si="7"/>
        <v>0</v>
      </c>
      <c r="AH68" s="47">
        <f t="shared" si="5"/>
        <v>3029.6</v>
      </c>
      <c r="AI68" s="48"/>
      <c r="AJ68" s="49" t="s">
        <v>266</v>
      </c>
      <c r="AK68" s="50" t="s">
        <v>267</v>
      </c>
      <c r="AL68" s="50" t="s">
        <v>43</v>
      </c>
      <c r="AM68" s="47">
        <v>3029.6</v>
      </c>
      <c r="AN68" s="47"/>
      <c r="AO68" s="51"/>
      <c r="AP68" s="49"/>
      <c r="AQ68" s="50"/>
      <c r="AR68" s="49"/>
      <c r="AS68" s="47"/>
      <c r="AT68" s="47"/>
      <c r="AU68" s="51"/>
      <c r="AV68" s="49"/>
      <c r="AW68" s="50"/>
      <c r="AX68" s="49"/>
      <c r="AY68" s="47"/>
      <c r="AZ68" s="47"/>
      <c r="BA68" s="51"/>
      <c r="BB68" s="49"/>
      <c r="BC68" s="50"/>
      <c r="BD68" s="49"/>
      <c r="BE68" s="47"/>
      <c r="BF68" s="47"/>
    </row>
    <row r="69" spans="1:58" s="7" customFormat="1" ht="33.75" customHeight="1" x14ac:dyDescent="0.15">
      <c r="A69" s="7" t="s">
        <v>54</v>
      </c>
      <c r="B69" s="37" t="s">
        <v>34</v>
      </c>
      <c r="C69" s="37" t="s">
        <v>35</v>
      </c>
      <c r="D69" s="37"/>
      <c r="E69" s="38">
        <v>43388</v>
      </c>
      <c r="F69" s="37">
        <v>20</v>
      </c>
      <c r="G69" s="39">
        <f t="shared" si="0"/>
        <v>50693</v>
      </c>
      <c r="H69" s="37" t="s">
        <v>346</v>
      </c>
      <c r="I69" s="40" t="s">
        <v>347</v>
      </c>
      <c r="J69" s="37" t="s">
        <v>348</v>
      </c>
      <c r="K69" s="41"/>
      <c r="L69" s="42" t="s">
        <v>39</v>
      </c>
      <c r="M69" s="42" t="s">
        <v>349</v>
      </c>
      <c r="N69" s="43">
        <v>1721.73</v>
      </c>
      <c r="O69" s="44">
        <v>0</v>
      </c>
      <c r="P69" s="44">
        <v>0</v>
      </c>
      <c r="Q69" s="44"/>
      <c r="R69" s="44"/>
      <c r="S69" s="44">
        <v>0</v>
      </c>
      <c r="T69" s="44"/>
      <c r="U69" s="44"/>
      <c r="V69" s="44"/>
      <c r="W69" s="44"/>
      <c r="X69" s="44"/>
      <c r="Y69" s="44">
        <v>0</v>
      </c>
      <c r="Z69" s="44"/>
      <c r="AA69" s="43">
        <f t="shared" si="1"/>
        <v>0</v>
      </c>
      <c r="AB69" s="43">
        <f t="shared" si="2"/>
        <v>1721.73</v>
      </c>
      <c r="AC69" s="45"/>
      <c r="AD69" s="46">
        <f t="shared" si="3"/>
        <v>1721.73</v>
      </c>
      <c r="AE69" s="41"/>
      <c r="AF69" s="47">
        <f t="shared" si="8"/>
        <v>0</v>
      </c>
      <c r="AG69" s="47">
        <f t="shared" si="7"/>
        <v>0</v>
      </c>
      <c r="AH69" s="47">
        <f t="shared" si="5"/>
        <v>0</v>
      </c>
      <c r="AI69" s="48"/>
      <c r="AJ69" s="49"/>
      <c r="AK69" s="50"/>
      <c r="AL69" s="50"/>
      <c r="AM69" s="47"/>
      <c r="AN69" s="47"/>
      <c r="AO69" s="51"/>
      <c r="AP69" s="49"/>
      <c r="AQ69" s="50"/>
      <c r="AR69" s="49"/>
      <c r="AS69" s="47"/>
      <c r="AT69" s="47"/>
      <c r="AU69" s="51"/>
      <c r="AV69" s="49"/>
      <c r="AW69" s="50"/>
      <c r="AX69" s="49"/>
      <c r="AY69" s="47"/>
      <c r="AZ69" s="47"/>
      <c r="BA69" s="51"/>
      <c r="BB69" s="49"/>
      <c r="BC69" s="50"/>
      <c r="BD69" s="49"/>
      <c r="BE69" s="47"/>
      <c r="BF69" s="47"/>
    </row>
    <row r="70" spans="1:58" s="7" customFormat="1" ht="33.75" customHeight="1" x14ac:dyDescent="0.15">
      <c r="A70" s="7" t="s">
        <v>54</v>
      </c>
      <c r="B70" s="37" t="s">
        <v>212</v>
      </c>
      <c r="C70" s="37" t="s">
        <v>35</v>
      </c>
      <c r="D70" s="37"/>
      <c r="E70" s="38">
        <v>43388</v>
      </c>
      <c r="F70" s="37">
        <v>20</v>
      </c>
      <c r="G70" s="39">
        <f t="shared" si="0"/>
        <v>50693</v>
      </c>
      <c r="H70" s="37" t="s">
        <v>350</v>
      </c>
      <c r="I70" s="40" t="s">
        <v>351</v>
      </c>
      <c r="J70" s="37" t="s">
        <v>352</v>
      </c>
      <c r="K70" s="41"/>
      <c r="L70" s="42" t="s">
        <v>39</v>
      </c>
      <c r="M70" s="42" t="s">
        <v>353</v>
      </c>
      <c r="N70" s="43">
        <v>3478.05</v>
      </c>
      <c r="O70" s="44">
        <v>0</v>
      </c>
      <c r="P70" s="44">
        <v>0</v>
      </c>
      <c r="Q70" s="44"/>
      <c r="R70" s="44"/>
      <c r="S70" s="44">
        <v>0</v>
      </c>
      <c r="T70" s="44"/>
      <c r="U70" s="44"/>
      <c r="V70" s="44"/>
      <c r="W70" s="44"/>
      <c r="X70" s="44"/>
      <c r="Y70" s="44">
        <v>0</v>
      </c>
      <c r="Z70" s="44"/>
      <c r="AA70" s="43">
        <f t="shared" si="1"/>
        <v>0</v>
      </c>
      <c r="AB70" s="43">
        <f t="shared" si="2"/>
        <v>1162.04</v>
      </c>
      <c r="AC70" s="45"/>
      <c r="AD70" s="46">
        <f t="shared" si="3"/>
        <v>0</v>
      </c>
      <c r="AE70" s="41"/>
      <c r="AF70" s="47">
        <f t="shared" si="8"/>
        <v>3478.05</v>
      </c>
      <c r="AG70" s="47">
        <f t="shared" si="7"/>
        <v>2316.0100000000002</v>
      </c>
      <c r="AH70" s="47">
        <f t="shared" si="5"/>
        <v>1162.04</v>
      </c>
      <c r="AI70" s="48"/>
      <c r="AJ70" s="49" t="s">
        <v>217</v>
      </c>
      <c r="AK70" s="50">
        <v>48295920</v>
      </c>
      <c r="AL70" s="50" t="s">
        <v>43</v>
      </c>
      <c r="AM70" s="47">
        <v>3478.05</v>
      </c>
      <c r="AN70" s="47">
        <v>2316.0100000000002</v>
      </c>
      <c r="AO70" s="51"/>
      <c r="AP70" s="49"/>
      <c r="AQ70" s="50"/>
      <c r="AR70" s="49"/>
      <c r="AS70" s="47"/>
      <c r="AT70" s="47"/>
      <c r="AU70" s="51"/>
      <c r="AV70" s="49"/>
      <c r="AW70" s="50"/>
      <c r="AX70" s="49"/>
      <c r="AY70" s="47"/>
      <c r="AZ70" s="47"/>
      <c r="BA70" s="51"/>
      <c r="BB70" s="49"/>
      <c r="BC70" s="50"/>
      <c r="BD70" s="49"/>
      <c r="BE70" s="47"/>
      <c r="BF70" s="47"/>
    </row>
    <row r="71" spans="1:58" s="7" customFormat="1" ht="33.75" customHeight="1" x14ac:dyDescent="0.15">
      <c r="A71" s="7" t="s">
        <v>54</v>
      </c>
      <c r="B71" s="37" t="s">
        <v>55</v>
      </c>
      <c r="C71" s="37" t="s">
        <v>35</v>
      </c>
      <c r="D71" s="37"/>
      <c r="E71" s="38">
        <v>43395</v>
      </c>
      <c r="F71" s="37">
        <v>20</v>
      </c>
      <c r="G71" s="39">
        <f t="shared" ref="G71:G134" si="9">IF(E71="","",E71+(F71*365.25))</f>
        <v>50700</v>
      </c>
      <c r="H71" s="37" t="s">
        <v>354</v>
      </c>
      <c r="I71" s="40" t="s">
        <v>355</v>
      </c>
      <c r="J71" s="37" t="s">
        <v>356</v>
      </c>
      <c r="K71" s="41"/>
      <c r="L71" s="42" t="s">
        <v>39</v>
      </c>
      <c r="M71" s="42" t="s">
        <v>357</v>
      </c>
      <c r="N71" s="43">
        <v>9643.1899999999987</v>
      </c>
      <c r="O71" s="44">
        <v>0</v>
      </c>
      <c r="P71" s="44">
        <v>0</v>
      </c>
      <c r="Q71" s="44"/>
      <c r="R71" s="44"/>
      <c r="S71" s="44">
        <v>0</v>
      </c>
      <c r="T71" s="44"/>
      <c r="U71" s="44"/>
      <c r="V71" s="44"/>
      <c r="W71" s="44"/>
      <c r="X71" s="44"/>
      <c r="Y71" s="44">
        <v>0</v>
      </c>
      <c r="Z71" s="44"/>
      <c r="AA71" s="43">
        <f t="shared" ref="AA71:AA134" si="10">ROUND(SUM(O71:Z71),2)</f>
        <v>0</v>
      </c>
      <c r="AB71" s="43">
        <f t="shared" ref="AB71:AB134" si="11">ROUND(N71-AA71-AG71,2)</f>
        <v>9643.19</v>
      </c>
      <c r="AC71" s="45"/>
      <c r="AD71" s="46">
        <f t="shared" ref="AD71:AD134" si="12">ROUND(N71-AA71-AF71,2)</f>
        <v>9643.19</v>
      </c>
      <c r="AE71" s="41"/>
      <c r="AF71" s="47">
        <f t="shared" si="8"/>
        <v>0</v>
      </c>
      <c r="AG71" s="47">
        <f t="shared" si="7"/>
        <v>0</v>
      </c>
      <c r="AH71" s="47">
        <f t="shared" ref="AH71:AH134" si="13">AF71-AG71</f>
        <v>0</v>
      </c>
      <c r="AI71" s="48"/>
      <c r="AJ71" s="49"/>
      <c r="AK71" s="50"/>
      <c r="AL71" s="50"/>
      <c r="AM71" s="47"/>
      <c r="AN71" s="47"/>
      <c r="AO71" s="51"/>
      <c r="AP71" s="49"/>
      <c r="AQ71" s="50"/>
      <c r="AR71" s="49"/>
      <c r="AS71" s="47"/>
      <c r="AT71" s="47"/>
      <c r="AU71" s="51"/>
      <c r="AV71" s="49"/>
      <c r="AW71" s="50"/>
      <c r="AX71" s="49"/>
      <c r="AY71" s="47"/>
      <c r="AZ71" s="47"/>
      <c r="BA71" s="51"/>
      <c r="BB71" s="49"/>
      <c r="BC71" s="50"/>
      <c r="BD71" s="49"/>
      <c r="BE71" s="47"/>
      <c r="BF71" s="47"/>
    </row>
    <row r="72" spans="1:58" s="7" customFormat="1" ht="33.75" customHeight="1" x14ac:dyDescent="0.15">
      <c r="A72" s="7" t="s">
        <v>54</v>
      </c>
      <c r="B72" s="37" t="s">
        <v>95</v>
      </c>
      <c r="C72" s="37" t="s">
        <v>35</v>
      </c>
      <c r="D72" s="37"/>
      <c r="E72" s="38">
        <v>43398</v>
      </c>
      <c r="F72" s="37">
        <v>20</v>
      </c>
      <c r="G72" s="39">
        <f t="shared" si="9"/>
        <v>50703</v>
      </c>
      <c r="H72" s="37" t="s">
        <v>358</v>
      </c>
      <c r="I72" s="40" t="s">
        <v>359</v>
      </c>
      <c r="J72" s="37" t="s">
        <v>360</v>
      </c>
      <c r="K72" s="41"/>
      <c r="L72" s="42" t="s">
        <v>39</v>
      </c>
      <c r="M72" s="42" t="s">
        <v>361</v>
      </c>
      <c r="N72" s="43">
        <v>858.25</v>
      </c>
      <c r="O72" s="44">
        <v>0</v>
      </c>
      <c r="P72" s="44">
        <v>0</v>
      </c>
      <c r="Q72" s="44"/>
      <c r="R72" s="44"/>
      <c r="S72" s="44">
        <v>0</v>
      </c>
      <c r="T72" s="44"/>
      <c r="U72" s="44"/>
      <c r="V72" s="44"/>
      <c r="W72" s="44"/>
      <c r="X72" s="44"/>
      <c r="Y72" s="44">
        <v>0</v>
      </c>
      <c r="Z72" s="44"/>
      <c r="AA72" s="43">
        <f t="shared" si="10"/>
        <v>0</v>
      </c>
      <c r="AB72" s="43">
        <f t="shared" si="11"/>
        <v>858.25</v>
      </c>
      <c r="AC72" s="45"/>
      <c r="AD72" s="46">
        <f t="shared" si="12"/>
        <v>858.25</v>
      </c>
      <c r="AE72" s="41"/>
      <c r="AF72" s="47">
        <f t="shared" si="8"/>
        <v>0</v>
      </c>
      <c r="AG72" s="47">
        <f t="shared" si="7"/>
        <v>0</v>
      </c>
      <c r="AH72" s="47">
        <f t="shared" si="13"/>
        <v>0</v>
      </c>
      <c r="AI72" s="48"/>
      <c r="AJ72" s="49"/>
      <c r="AK72" s="50"/>
      <c r="AL72" s="50"/>
      <c r="AM72" s="47"/>
      <c r="AN72" s="47"/>
      <c r="AO72" s="51"/>
      <c r="AP72" s="49"/>
      <c r="AQ72" s="50"/>
      <c r="AR72" s="49"/>
      <c r="AS72" s="47"/>
      <c r="AT72" s="47"/>
      <c r="AU72" s="51"/>
      <c r="AV72" s="49"/>
      <c r="AW72" s="50"/>
      <c r="AX72" s="49"/>
      <c r="AY72" s="47"/>
      <c r="AZ72" s="47"/>
      <c r="BA72" s="51"/>
      <c r="BB72" s="49"/>
      <c r="BC72" s="50"/>
      <c r="BD72" s="49"/>
      <c r="BE72" s="47"/>
      <c r="BF72" s="47"/>
    </row>
    <row r="73" spans="1:58" s="7" customFormat="1" ht="33.75" customHeight="1" x14ac:dyDescent="0.15">
      <c r="A73" s="7" t="s">
        <v>54</v>
      </c>
      <c r="B73" s="37" t="s">
        <v>90</v>
      </c>
      <c r="C73" s="37" t="s">
        <v>35</v>
      </c>
      <c r="D73" s="37"/>
      <c r="E73" s="38">
        <v>43406</v>
      </c>
      <c r="F73" s="37">
        <v>20</v>
      </c>
      <c r="G73" s="39">
        <f t="shared" si="9"/>
        <v>50711</v>
      </c>
      <c r="H73" s="37" t="s">
        <v>362</v>
      </c>
      <c r="I73" s="40" t="s">
        <v>363</v>
      </c>
      <c r="J73" s="37" t="s">
        <v>364</v>
      </c>
      <c r="K73" s="41"/>
      <c r="L73" s="42" t="s">
        <v>39</v>
      </c>
      <c r="M73" s="42" t="s">
        <v>365</v>
      </c>
      <c r="N73" s="43">
        <v>16407.21</v>
      </c>
      <c r="O73" s="44">
        <v>0</v>
      </c>
      <c r="P73" s="44">
        <v>0</v>
      </c>
      <c r="Q73" s="44"/>
      <c r="R73" s="44"/>
      <c r="S73" s="44">
        <v>0</v>
      </c>
      <c r="T73" s="44"/>
      <c r="U73" s="44"/>
      <c r="V73" s="44"/>
      <c r="W73" s="44">
        <v>2899.48</v>
      </c>
      <c r="X73" s="44">
        <v>5193.66</v>
      </c>
      <c r="Y73" s="44">
        <v>2835</v>
      </c>
      <c r="Z73" s="44">
        <v>3066</v>
      </c>
      <c r="AA73" s="43">
        <f t="shared" si="10"/>
        <v>13994.14</v>
      </c>
      <c r="AB73" s="43">
        <f t="shared" si="11"/>
        <v>955.07</v>
      </c>
      <c r="AC73" s="45"/>
      <c r="AD73" s="46">
        <f t="shared" si="12"/>
        <v>0</v>
      </c>
      <c r="AE73" s="41"/>
      <c r="AF73" s="47">
        <f t="shared" si="8"/>
        <v>2413.0699999999997</v>
      </c>
      <c r="AG73" s="47">
        <f t="shared" si="7"/>
        <v>1458</v>
      </c>
      <c r="AH73" s="47">
        <f t="shared" si="13"/>
        <v>955.06999999999971</v>
      </c>
      <c r="AI73" s="48"/>
      <c r="AJ73" s="49" t="s">
        <v>366</v>
      </c>
      <c r="AK73" s="50" t="s">
        <v>267</v>
      </c>
      <c r="AL73" s="50" t="s">
        <v>43</v>
      </c>
      <c r="AM73" s="47">
        <v>697.75</v>
      </c>
      <c r="AN73" s="47"/>
      <c r="AO73" s="51"/>
      <c r="AP73" s="49" t="s">
        <v>367</v>
      </c>
      <c r="AQ73" s="50" t="s">
        <v>42</v>
      </c>
      <c r="AR73" s="50" t="s">
        <v>43</v>
      </c>
      <c r="AS73" s="47">
        <v>1715.32</v>
      </c>
      <c r="AT73" s="47">
        <v>1458</v>
      </c>
      <c r="AU73" s="51"/>
      <c r="AV73" s="49"/>
      <c r="AW73" s="50"/>
      <c r="AX73" s="49"/>
      <c r="AY73" s="47"/>
      <c r="AZ73" s="47"/>
      <c r="BA73" s="51"/>
      <c r="BB73" s="49"/>
      <c r="BC73" s="50"/>
      <c r="BD73" s="49"/>
      <c r="BE73" s="47"/>
      <c r="BF73" s="47"/>
    </row>
    <row r="74" spans="1:58" s="7" customFormat="1" ht="33.75" customHeight="1" x14ac:dyDescent="0.15">
      <c r="A74" s="7" t="s">
        <v>54</v>
      </c>
      <c r="B74" s="37" t="s">
        <v>67</v>
      </c>
      <c r="C74" s="37" t="s">
        <v>35</v>
      </c>
      <c r="D74" s="37"/>
      <c r="E74" s="38">
        <v>43424</v>
      </c>
      <c r="F74" s="37">
        <v>20</v>
      </c>
      <c r="G74" s="39">
        <f t="shared" si="9"/>
        <v>50729</v>
      </c>
      <c r="H74" s="37" t="s">
        <v>368</v>
      </c>
      <c r="I74" s="40" t="s">
        <v>369</v>
      </c>
      <c r="J74" s="37" t="s">
        <v>370</v>
      </c>
      <c r="K74" s="41"/>
      <c r="L74" s="42" t="s">
        <v>39</v>
      </c>
      <c r="M74" s="42" t="s">
        <v>371</v>
      </c>
      <c r="N74" s="43">
        <v>1882.21</v>
      </c>
      <c r="O74" s="44">
        <v>0</v>
      </c>
      <c r="P74" s="44">
        <v>0</v>
      </c>
      <c r="Q74" s="44"/>
      <c r="R74" s="44"/>
      <c r="S74" s="44">
        <v>0</v>
      </c>
      <c r="T74" s="44"/>
      <c r="U74" s="44"/>
      <c r="V74" s="44"/>
      <c r="W74" s="44"/>
      <c r="X74" s="44"/>
      <c r="Y74" s="44">
        <v>0</v>
      </c>
      <c r="Z74" s="44"/>
      <c r="AA74" s="43">
        <f t="shared" si="10"/>
        <v>0</v>
      </c>
      <c r="AB74" s="43">
        <f t="shared" si="11"/>
        <v>1882.21</v>
      </c>
      <c r="AC74" s="45"/>
      <c r="AD74" s="46">
        <f t="shared" si="12"/>
        <v>1882.21</v>
      </c>
      <c r="AE74" s="41"/>
      <c r="AF74" s="47">
        <f t="shared" si="8"/>
        <v>0</v>
      </c>
      <c r="AG74" s="47">
        <f t="shared" si="7"/>
        <v>0</v>
      </c>
      <c r="AH74" s="47">
        <f t="shared" si="13"/>
        <v>0</v>
      </c>
      <c r="AI74" s="48"/>
      <c r="AJ74" s="49"/>
      <c r="AK74" s="50"/>
      <c r="AL74" s="50"/>
      <c r="AM74" s="47"/>
      <c r="AN74" s="47"/>
      <c r="AO74" s="51"/>
      <c r="AP74" s="49"/>
      <c r="AQ74" s="50"/>
      <c r="AR74" s="49"/>
      <c r="AS74" s="47"/>
      <c r="AT74" s="47"/>
      <c r="AU74" s="51"/>
      <c r="AV74" s="49"/>
      <c r="AW74" s="50"/>
      <c r="AX74" s="49"/>
      <c r="AY74" s="47"/>
      <c r="AZ74" s="47"/>
      <c r="BA74" s="51"/>
      <c r="BB74" s="49"/>
      <c r="BC74" s="50"/>
      <c r="BD74" s="49"/>
      <c r="BE74" s="47"/>
      <c r="BF74" s="47"/>
    </row>
    <row r="75" spans="1:58" s="7" customFormat="1" ht="33.75" customHeight="1" x14ac:dyDescent="0.15">
      <c r="A75" s="7" t="s">
        <v>54</v>
      </c>
      <c r="B75" s="37" t="s">
        <v>147</v>
      </c>
      <c r="C75" s="37" t="s">
        <v>35</v>
      </c>
      <c r="D75" s="37"/>
      <c r="E75" s="38">
        <v>43427</v>
      </c>
      <c r="F75" s="37">
        <v>20</v>
      </c>
      <c r="G75" s="39">
        <f t="shared" si="9"/>
        <v>50732</v>
      </c>
      <c r="H75" s="37" t="s">
        <v>372</v>
      </c>
      <c r="I75" s="40" t="s">
        <v>373</v>
      </c>
      <c r="J75" s="37" t="s">
        <v>374</v>
      </c>
      <c r="K75" s="41"/>
      <c r="L75" s="42" t="s">
        <v>39</v>
      </c>
      <c r="M75" s="42" t="s">
        <v>375</v>
      </c>
      <c r="N75" s="43">
        <v>2284.29</v>
      </c>
      <c r="O75" s="44">
        <v>0</v>
      </c>
      <c r="P75" s="44">
        <v>0</v>
      </c>
      <c r="Q75" s="44"/>
      <c r="R75" s="44"/>
      <c r="S75" s="44">
        <v>0</v>
      </c>
      <c r="T75" s="44"/>
      <c r="U75" s="44"/>
      <c r="V75" s="44"/>
      <c r="W75" s="44"/>
      <c r="X75" s="44"/>
      <c r="Y75" s="44">
        <v>0</v>
      </c>
      <c r="Z75" s="44"/>
      <c r="AA75" s="43">
        <f t="shared" si="10"/>
        <v>0</v>
      </c>
      <c r="AB75" s="43">
        <f t="shared" si="11"/>
        <v>2284.29</v>
      </c>
      <c r="AC75" s="45"/>
      <c r="AD75" s="46">
        <f t="shared" si="12"/>
        <v>2284.29</v>
      </c>
      <c r="AE75" s="41"/>
      <c r="AF75" s="47">
        <f t="shared" si="8"/>
        <v>0</v>
      </c>
      <c r="AG75" s="47">
        <f t="shared" si="7"/>
        <v>0</v>
      </c>
      <c r="AH75" s="47">
        <f t="shared" si="13"/>
        <v>0</v>
      </c>
      <c r="AI75" s="48"/>
      <c r="AJ75" s="49"/>
      <c r="AK75" s="50"/>
      <c r="AL75" s="50"/>
      <c r="AM75" s="47"/>
      <c r="AN75" s="47"/>
      <c r="AO75" s="51"/>
      <c r="AP75" s="49"/>
      <c r="AQ75" s="50"/>
      <c r="AR75" s="49"/>
      <c r="AS75" s="47"/>
      <c r="AT75" s="47"/>
      <c r="AU75" s="51"/>
      <c r="AV75" s="49"/>
      <c r="AW75" s="50"/>
      <c r="AX75" s="49"/>
      <c r="AY75" s="47"/>
      <c r="AZ75" s="47"/>
      <c r="BA75" s="51"/>
      <c r="BB75" s="49"/>
      <c r="BC75" s="50"/>
      <c r="BD75" s="49"/>
      <c r="BE75" s="47"/>
      <c r="BF75" s="47"/>
    </row>
    <row r="76" spans="1:58" s="7" customFormat="1" ht="33.75" customHeight="1" x14ac:dyDescent="0.15">
      <c r="A76" s="7" t="s">
        <v>54</v>
      </c>
      <c r="B76" s="37" t="s">
        <v>277</v>
      </c>
      <c r="C76" s="37" t="s">
        <v>35</v>
      </c>
      <c r="D76" s="37"/>
      <c r="E76" s="38">
        <v>43444</v>
      </c>
      <c r="F76" s="37">
        <v>20</v>
      </c>
      <c r="G76" s="39">
        <f t="shared" si="9"/>
        <v>50749</v>
      </c>
      <c r="H76" s="37" t="s">
        <v>376</v>
      </c>
      <c r="I76" s="40" t="s">
        <v>377</v>
      </c>
      <c r="J76" s="37" t="s">
        <v>378</v>
      </c>
      <c r="K76" s="41"/>
      <c r="L76" s="42" t="s">
        <v>39</v>
      </c>
      <c r="M76" s="42" t="s">
        <v>379</v>
      </c>
      <c r="N76" s="43">
        <v>25913.41</v>
      </c>
      <c r="O76" s="44">
        <v>0</v>
      </c>
      <c r="P76" s="44">
        <v>0</v>
      </c>
      <c r="Q76" s="44"/>
      <c r="R76" s="44"/>
      <c r="S76" s="44">
        <v>0</v>
      </c>
      <c r="T76" s="44"/>
      <c r="U76" s="44"/>
      <c r="V76" s="44"/>
      <c r="W76" s="44"/>
      <c r="X76" s="44"/>
      <c r="Y76" s="44">
        <v>0</v>
      </c>
      <c r="Z76" s="44"/>
      <c r="AA76" s="43">
        <f t="shared" si="10"/>
        <v>0</v>
      </c>
      <c r="AB76" s="43">
        <f t="shared" si="11"/>
        <v>25913.41</v>
      </c>
      <c r="AC76" s="45"/>
      <c r="AD76" s="46">
        <f t="shared" si="12"/>
        <v>25913.41</v>
      </c>
      <c r="AE76" s="41"/>
      <c r="AF76" s="47">
        <f t="shared" si="8"/>
        <v>0</v>
      </c>
      <c r="AG76" s="47">
        <f t="shared" si="7"/>
        <v>0</v>
      </c>
      <c r="AH76" s="47">
        <f t="shared" si="13"/>
        <v>0</v>
      </c>
      <c r="AI76" s="48"/>
      <c r="AJ76" s="49"/>
      <c r="AK76" s="50"/>
      <c r="AL76" s="50"/>
      <c r="AM76" s="47"/>
      <c r="AN76" s="47"/>
      <c r="AO76" s="51"/>
      <c r="AP76" s="49"/>
      <c r="AQ76" s="50"/>
      <c r="AR76" s="49"/>
      <c r="AS76" s="47"/>
      <c r="AT76" s="47"/>
      <c r="AU76" s="51"/>
      <c r="AV76" s="49"/>
      <c r="AW76" s="50"/>
      <c r="AX76" s="49"/>
      <c r="AY76" s="47"/>
      <c r="AZ76" s="47"/>
      <c r="BA76" s="51"/>
      <c r="BB76" s="49"/>
      <c r="BC76" s="50"/>
      <c r="BD76" s="49"/>
      <c r="BE76" s="47"/>
      <c r="BF76" s="47"/>
    </row>
    <row r="77" spans="1:58" s="7" customFormat="1" ht="33.75" customHeight="1" x14ac:dyDescent="0.15">
      <c r="A77" s="7" t="s">
        <v>54</v>
      </c>
      <c r="B77" s="37" t="s">
        <v>277</v>
      </c>
      <c r="C77" s="37" t="s">
        <v>35</v>
      </c>
      <c r="D77" s="37"/>
      <c r="E77" s="38">
        <v>43452</v>
      </c>
      <c r="F77" s="37">
        <v>20</v>
      </c>
      <c r="G77" s="39">
        <f t="shared" si="9"/>
        <v>50757</v>
      </c>
      <c r="H77" s="37" t="s">
        <v>380</v>
      </c>
      <c r="I77" s="40" t="s">
        <v>381</v>
      </c>
      <c r="J77" s="37" t="s">
        <v>221</v>
      </c>
      <c r="K77" s="41"/>
      <c r="L77" s="42" t="s">
        <v>39</v>
      </c>
      <c r="M77" s="42" t="s">
        <v>382</v>
      </c>
      <c r="N77" s="43">
        <v>5052.7400000000007</v>
      </c>
      <c r="O77" s="44">
        <v>0</v>
      </c>
      <c r="P77" s="44">
        <v>0</v>
      </c>
      <c r="Q77" s="44"/>
      <c r="R77" s="44"/>
      <c r="S77" s="44">
        <v>0</v>
      </c>
      <c r="T77" s="44"/>
      <c r="U77" s="44"/>
      <c r="V77" s="44"/>
      <c r="W77" s="44"/>
      <c r="X77" s="44"/>
      <c r="Y77" s="44">
        <v>0</v>
      </c>
      <c r="Z77" s="44"/>
      <c r="AA77" s="43">
        <f t="shared" si="10"/>
        <v>0</v>
      </c>
      <c r="AB77" s="43">
        <f t="shared" si="11"/>
        <v>5052.74</v>
      </c>
      <c r="AC77" s="45"/>
      <c r="AD77" s="46">
        <f t="shared" si="12"/>
        <v>5052.74</v>
      </c>
      <c r="AE77" s="41"/>
      <c r="AF77" s="47">
        <f t="shared" si="8"/>
        <v>0</v>
      </c>
      <c r="AG77" s="47">
        <f t="shared" si="7"/>
        <v>0</v>
      </c>
      <c r="AH77" s="47">
        <f t="shared" si="13"/>
        <v>0</v>
      </c>
      <c r="AI77" s="48"/>
      <c r="AJ77" s="49"/>
      <c r="AK77" s="50"/>
      <c r="AL77" s="50"/>
      <c r="AM77" s="47"/>
      <c r="AN77" s="47"/>
      <c r="AO77" s="51"/>
      <c r="AP77" s="49"/>
      <c r="AQ77" s="50"/>
      <c r="AR77" s="49"/>
      <c r="AS77" s="47"/>
      <c r="AT77" s="47"/>
      <c r="AU77" s="51"/>
      <c r="AV77" s="49"/>
      <c r="AW77" s="50"/>
      <c r="AX77" s="49"/>
      <c r="AY77" s="47"/>
      <c r="AZ77" s="47"/>
      <c r="BA77" s="51"/>
      <c r="BB77" s="49"/>
      <c r="BC77" s="50"/>
      <c r="BD77" s="49"/>
      <c r="BE77" s="47"/>
      <c r="BF77" s="47"/>
    </row>
    <row r="78" spans="1:58" s="7" customFormat="1" ht="33.75" customHeight="1" x14ac:dyDescent="0.15">
      <c r="B78" s="37" t="s">
        <v>73</v>
      </c>
      <c r="C78" s="37" t="s">
        <v>35</v>
      </c>
      <c r="D78" s="37" t="s">
        <v>383</v>
      </c>
      <c r="E78" s="38">
        <v>43472</v>
      </c>
      <c r="F78" s="37">
        <v>5</v>
      </c>
      <c r="G78" s="39">
        <f t="shared" si="9"/>
        <v>45298.25</v>
      </c>
      <c r="H78" s="37" t="s">
        <v>384</v>
      </c>
      <c r="I78" s="40" t="s">
        <v>385</v>
      </c>
      <c r="J78" s="37" t="s">
        <v>386</v>
      </c>
      <c r="K78" s="41"/>
      <c r="L78" s="42" t="s">
        <v>39</v>
      </c>
      <c r="M78" s="42" t="s">
        <v>387</v>
      </c>
      <c r="N78" s="43">
        <v>3073.14</v>
      </c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>
        <v>0</v>
      </c>
      <c r="Z78" s="44"/>
      <c r="AA78" s="43">
        <f t="shared" si="10"/>
        <v>0</v>
      </c>
      <c r="AB78" s="43">
        <f t="shared" si="11"/>
        <v>0</v>
      </c>
      <c r="AC78" s="45"/>
      <c r="AD78" s="46">
        <f t="shared" si="12"/>
        <v>0</v>
      </c>
      <c r="AE78" s="41"/>
      <c r="AF78" s="47">
        <f t="shared" si="8"/>
        <v>3073.14</v>
      </c>
      <c r="AG78" s="47">
        <f t="shared" si="7"/>
        <v>3073.14</v>
      </c>
      <c r="AH78" s="47">
        <f t="shared" si="13"/>
        <v>0</v>
      </c>
      <c r="AI78" s="48"/>
      <c r="AJ78" s="49" t="s">
        <v>110</v>
      </c>
      <c r="AK78" s="50">
        <v>48295980</v>
      </c>
      <c r="AL78" s="50" t="s">
        <v>43</v>
      </c>
      <c r="AM78" s="47">
        <v>3073.14</v>
      </c>
      <c r="AN78" s="47">
        <v>3073.14</v>
      </c>
      <c r="AO78" s="51"/>
      <c r="AP78" s="49"/>
      <c r="AQ78" s="50"/>
      <c r="AR78" s="49"/>
      <c r="AS78" s="47"/>
      <c r="AT78" s="47"/>
      <c r="AU78" s="51"/>
      <c r="AV78" s="49"/>
      <c r="AW78" s="50"/>
      <c r="AX78" s="49"/>
      <c r="AY78" s="47"/>
      <c r="AZ78" s="47"/>
      <c r="BA78" s="51"/>
      <c r="BB78" s="49"/>
      <c r="BC78" s="50"/>
      <c r="BD78" s="49"/>
      <c r="BE78" s="47"/>
      <c r="BF78" s="47"/>
    </row>
    <row r="79" spans="1:58" s="7" customFormat="1" ht="33.75" customHeight="1" x14ac:dyDescent="0.15">
      <c r="A79" s="7" t="s">
        <v>54</v>
      </c>
      <c r="B79" s="37" t="s">
        <v>49</v>
      </c>
      <c r="C79" s="37" t="s">
        <v>35</v>
      </c>
      <c r="D79" s="37"/>
      <c r="E79" s="38">
        <v>43480</v>
      </c>
      <c r="F79" s="37">
        <v>20</v>
      </c>
      <c r="G79" s="39">
        <f t="shared" si="9"/>
        <v>50785</v>
      </c>
      <c r="H79" s="37" t="s">
        <v>388</v>
      </c>
      <c r="I79" s="40" t="s">
        <v>389</v>
      </c>
      <c r="J79" s="37" t="s">
        <v>390</v>
      </c>
      <c r="K79" s="41"/>
      <c r="L79" s="42" t="s">
        <v>39</v>
      </c>
      <c r="M79" s="42" t="s">
        <v>391</v>
      </c>
      <c r="N79" s="43">
        <v>5143.0199999999995</v>
      </c>
      <c r="O79" s="44">
        <v>0</v>
      </c>
      <c r="P79" s="44">
        <v>0</v>
      </c>
      <c r="Q79" s="44"/>
      <c r="R79" s="44"/>
      <c r="S79" s="44">
        <v>0</v>
      </c>
      <c r="T79" s="44"/>
      <c r="U79" s="44"/>
      <c r="V79" s="44"/>
      <c r="W79" s="44"/>
      <c r="X79" s="44"/>
      <c r="Y79" s="44">
        <v>0</v>
      </c>
      <c r="Z79" s="44"/>
      <c r="AA79" s="43">
        <f t="shared" si="10"/>
        <v>0</v>
      </c>
      <c r="AB79" s="43">
        <f t="shared" si="11"/>
        <v>5143.0200000000004</v>
      </c>
      <c r="AC79" s="45"/>
      <c r="AD79" s="46">
        <f t="shared" si="12"/>
        <v>5143.0200000000004</v>
      </c>
      <c r="AE79" s="41"/>
      <c r="AF79" s="47">
        <f t="shared" si="8"/>
        <v>0</v>
      </c>
      <c r="AG79" s="47">
        <f t="shared" si="7"/>
        <v>0</v>
      </c>
      <c r="AH79" s="47">
        <f t="shared" si="13"/>
        <v>0</v>
      </c>
      <c r="AI79" s="48"/>
      <c r="AJ79" s="49"/>
      <c r="AK79" s="50"/>
      <c r="AL79" s="50"/>
      <c r="AM79" s="47"/>
      <c r="AN79" s="47"/>
      <c r="AO79" s="51"/>
      <c r="AP79" s="49"/>
      <c r="AQ79" s="50"/>
      <c r="AR79" s="49"/>
      <c r="AS79" s="47"/>
      <c r="AT79" s="47"/>
      <c r="AU79" s="51"/>
      <c r="AV79" s="49"/>
      <c r="AW79" s="50"/>
      <c r="AX79" s="49"/>
      <c r="AY79" s="47"/>
      <c r="AZ79" s="47"/>
      <c r="BA79" s="51"/>
      <c r="BB79" s="49"/>
      <c r="BC79" s="50"/>
      <c r="BD79" s="49"/>
      <c r="BE79" s="47"/>
      <c r="BF79" s="47"/>
    </row>
    <row r="80" spans="1:58" s="7" customFormat="1" ht="33.75" customHeight="1" x14ac:dyDescent="0.15">
      <c r="A80" s="7" t="s">
        <v>54</v>
      </c>
      <c r="B80" s="37" t="s">
        <v>55</v>
      </c>
      <c r="C80" s="37" t="s">
        <v>35</v>
      </c>
      <c r="D80" s="37"/>
      <c r="E80" s="38">
        <v>43488</v>
      </c>
      <c r="F80" s="37">
        <v>20</v>
      </c>
      <c r="G80" s="39">
        <f t="shared" si="9"/>
        <v>50793</v>
      </c>
      <c r="H80" s="37" t="s">
        <v>392</v>
      </c>
      <c r="I80" s="40" t="s">
        <v>393</v>
      </c>
      <c r="J80" s="37" t="s">
        <v>394</v>
      </c>
      <c r="K80" s="41"/>
      <c r="L80" s="42" t="s">
        <v>39</v>
      </c>
      <c r="M80" s="42" t="s">
        <v>395</v>
      </c>
      <c r="N80" s="43">
        <v>7330.3</v>
      </c>
      <c r="O80" s="44">
        <v>0</v>
      </c>
      <c r="P80" s="44">
        <v>0</v>
      </c>
      <c r="Q80" s="44"/>
      <c r="R80" s="44"/>
      <c r="S80" s="44">
        <v>0</v>
      </c>
      <c r="T80" s="44"/>
      <c r="U80" s="44"/>
      <c r="V80" s="44"/>
      <c r="W80" s="44"/>
      <c r="X80" s="44"/>
      <c r="Y80" s="44">
        <v>0</v>
      </c>
      <c r="Z80" s="44"/>
      <c r="AA80" s="43">
        <f t="shared" si="10"/>
        <v>0</v>
      </c>
      <c r="AB80" s="43">
        <f t="shared" si="11"/>
        <v>7330.3</v>
      </c>
      <c r="AC80" s="45"/>
      <c r="AD80" s="46">
        <f t="shared" si="12"/>
        <v>7330.3</v>
      </c>
      <c r="AE80" s="41"/>
      <c r="AF80" s="47">
        <f t="shared" si="8"/>
        <v>0</v>
      </c>
      <c r="AG80" s="47">
        <f t="shared" si="7"/>
        <v>0</v>
      </c>
      <c r="AH80" s="47">
        <f t="shared" si="13"/>
        <v>0</v>
      </c>
      <c r="AI80" s="48"/>
      <c r="AJ80" s="49"/>
      <c r="AK80" s="50"/>
      <c r="AL80" s="50"/>
      <c r="AM80" s="47"/>
      <c r="AN80" s="47"/>
      <c r="AO80" s="51"/>
      <c r="AP80" s="49"/>
      <c r="AQ80" s="50"/>
      <c r="AR80" s="49"/>
      <c r="AS80" s="47"/>
      <c r="AT80" s="47"/>
      <c r="AU80" s="51"/>
      <c r="AV80" s="49"/>
      <c r="AW80" s="50"/>
      <c r="AX80" s="49"/>
      <c r="AY80" s="47"/>
      <c r="AZ80" s="47"/>
      <c r="BA80" s="51"/>
      <c r="BB80" s="49"/>
      <c r="BC80" s="50"/>
      <c r="BD80" s="49"/>
      <c r="BE80" s="47"/>
      <c r="BF80" s="47"/>
    </row>
    <row r="81" spans="1:58" s="7" customFormat="1" ht="33.75" customHeight="1" x14ac:dyDescent="0.15">
      <c r="A81" s="7" t="s">
        <v>54</v>
      </c>
      <c r="B81" s="37" t="s">
        <v>55</v>
      </c>
      <c r="C81" s="37" t="s">
        <v>35</v>
      </c>
      <c r="D81" s="37"/>
      <c r="E81" s="38">
        <v>43489</v>
      </c>
      <c r="F81" s="37">
        <v>20</v>
      </c>
      <c r="G81" s="39">
        <f t="shared" si="9"/>
        <v>50794</v>
      </c>
      <c r="H81" s="37" t="s">
        <v>396</v>
      </c>
      <c r="I81" s="40" t="s">
        <v>397</v>
      </c>
      <c r="J81" s="37" t="s">
        <v>159</v>
      </c>
      <c r="K81" s="41"/>
      <c r="L81" s="42" t="s">
        <v>39</v>
      </c>
      <c r="M81" s="42" t="s">
        <v>398</v>
      </c>
      <c r="N81" s="43">
        <v>1936.3500000000001</v>
      </c>
      <c r="O81" s="44">
        <v>0</v>
      </c>
      <c r="P81" s="44">
        <v>0</v>
      </c>
      <c r="Q81" s="44"/>
      <c r="R81" s="44"/>
      <c r="S81" s="44">
        <v>0</v>
      </c>
      <c r="T81" s="44"/>
      <c r="U81" s="44"/>
      <c r="V81" s="44"/>
      <c r="W81" s="44"/>
      <c r="X81" s="44"/>
      <c r="Y81" s="44">
        <v>0</v>
      </c>
      <c r="Z81" s="44"/>
      <c r="AA81" s="43">
        <f t="shared" si="10"/>
        <v>0</v>
      </c>
      <c r="AB81" s="43">
        <f t="shared" si="11"/>
        <v>1936.35</v>
      </c>
      <c r="AC81" s="45"/>
      <c r="AD81" s="46">
        <f t="shared" si="12"/>
        <v>0</v>
      </c>
      <c r="AE81" s="41"/>
      <c r="AF81" s="47">
        <f t="shared" si="8"/>
        <v>1936.35</v>
      </c>
      <c r="AG81" s="47">
        <f t="shared" si="7"/>
        <v>0</v>
      </c>
      <c r="AH81" s="47">
        <f t="shared" si="13"/>
        <v>1936.35</v>
      </c>
      <c r="AI81" s="48"/>
      <c r="AJ81" s="49" t="s">
        <v>321</v>
      </c>
      <c r="AK81" s="50">
        <v>48295980</v>
      </c>
      <c r="AL81" s="50" t="s">
        <v>43</v>
      </c>
      <c r="AM81" s="47">
        <v>1936.35</v>
      </c>
      <c r="AN81" s="47"/>
      <c r="AO81" s="51"/>
      <c r="AP81" s="49"/>
      <c r="AQ81" s="50"/>
      <c r="AR81" s="49"/>
      <c r="AS81" s="47"/>
      <c r="AT81" s="47"/>
      <c r="AU81" s="51"/>
      <c r="AV81" s="49"/>
      <c r="AW81" s="50"/>
      <c r="AX81" s="49"/>
      <c r="AY81" s="47"/>
      <c r="AZ81" s="47"/>
      <c r="BA81" s="51"/>
      <c r="BB81" s="49"/>
      <c r="BC81" s="50"/>
      <c r="BD81" s="49"/>
      <c r="BE81" s="47"/>
      <c r="BF81" s="47"/>
    </row>
    <row r="82" spans="1:58" s="7" customFormat="1" ht="33.75" customHeight="1" x14ac:dyDescent="0.15">
      <c r="A82" s="7" t="s">
        <v>54</v>
      </c>
      <c r="B82" s="37" t="s">
        <v>399</v>
      </c>
      <c r="C82" s="37" t="s">
        <v>35</v>
      </c>
      <c r="D82" s="37"/>
      <c r="E82" s="38">
        <v>43497</v>
      </c>
      <c r="F82" s="37">
        <v>20</v>
      </c>
      <c r="G82" s="39">
        <f t="shared" si="9"/>
        <v>50802</v>
      </c>
      <c r="H82" s="37" t="s">
        <v>400</v>
      </c>
      <c r="I82" s="40" t="s">
        <v>401</v>
      </c>
      <c r="J82" s="37" t="s">
        <v>402</v>
      </c>
      <c r="K82" s="41"/>
      <c r="L82" s="42" t="s">
        <v>39</v>
      </c>
      <c r="M82" s="42" t="s">
        <v>403</v>
      </c>
      <c r="N82" s="43">
        <v>5911.68</v>
      </c>
      <c r="O82" s="44">
        <v>0</v>
      </c>
      <c r="P82" s="44">
        <v>0</v>
      </c>
      <c r="Q82" s="44"/>
      <c r="R82" s="44"/>
      <c r="S82" s="44">
        <v>0</v>
      </c>
      <c r="T82" s="44"/>
      <c r="U82" s="44"/>
      <c r="V82" s="44"/>
      <c r="W82" s="44"/>
      <c r="X82" s="44"/>
      <c r="Y82" s="44">
        <v>0</v>
      </c>
      <c r="Z82" s="44">
        <v>1086.32</v>
      </c>
      <c r="AA82" s="43">
        <f t="shared" si="10"/>
        <v>1086.32</v>
      </c>
      <c r="AB82" s="43">
        <f t="shared" si="11"/>
        <v>4825.3599999999997</v>
      </c>
      <c r="AC82" s="45"/>
      <c r="AD82" s="46">
        <f t="shared" si="12"/>
        <v>0</v>
      </c>
      <c r="AE82" s="41"/>
      <c r="AF82" s="47">
        <f t="shared" si="8"/>
        <v>4825.3599999999997</v>
      </c>
      <c r="AG82" s="47">
        <f t="shared" si="7"/>
        <v>0</v>
      </c>
      <c r="AH82" s="47">
        <f t="shared" si="13"/>
        <v>4825.3599999999997</v>
      </c>
      <c r="AI82" s="48"/>
      <c r="AJ82" s="49" t="s">
        <v>404</v>
      </c>
      <c r="AK82" s="50" t="s">
        <v>405</v>
      </c>
      <c r="AL82" s="50" t="s">
        <v>406</v>
      </c>
      <c r="AM82" s="47">
        <v>4825.3599999999997</v>
      </c>
      <c r="AN82" s="47"/>
      <c r="AO82" s="51"/>
      <c r="AP82" s="49"/>
      <c r="AQ82" s="50"/>
      <c r="AR82" s="50"/>
      <c r="AS82" s="47"/>
      <c r="AT82" s="47"/>
      <c r="AU82" s="51"/>
      <c r="AV82" s="49"/>
      <c r="AW82" s="50"/>
      <c r="AX82" s="49"/>
      <c r="AY82" s="47"/>
      <c r="AZ82" s="47"/>
      <c r="BA82" s="51"/>
      <c r="BB82" s="49"/>
      <c r="BC82" s="50"/>
      <c r="BD82" s="49"/>
      <c r="BE82" s="47"/>
      <c r="BF82" s="47"/>
    </row>
    <row r="83" spans="1:58" s="7" customFormat="1" ht="33.75" customHeight="1" x14ac:dyDescent="0.15">
      <c r="A83" s="7" t="s">
        <v>54</v>
      </c>
      <c r="B83" s="37" t="s">
        <v>147</v>
      </c>
      <c r="C83" s="37" t="s">
        <v>35</v>
      </c>
      <c r="D83" s="37"/>
      <c r="E83" s="38">
        <v>43522</v>
      </c>
      <c r="F83" s="37">
        <v>20</v>
      </c>
      <c r="G83" s="39">
        <f t="shared" si="9"/>
        <v>50827</v>
      </c>
      <c r="H83" s="37" t="s">
        <v>407</v>
      </c>
      <c r="I83" s="40" t="s">
        <v>408</v>
      </c>
      <c r="J83" s="37" t="s">
        <v>409</v>
      </c>
      <c r="K83" s="41"/>
      <c r="L83" s="42" t="s">
        <v>39</v>
      </c>
      <c r="M83" s="42" t="s">
        <v>410</v>
      </c>
      <c r="N83" s="43">
        <v>2636.62</v>
      </c>
      <c r="O83" s="44">
        <v>0</v>
      </c>
      <c r="P83" s="44">
        <v>0</v>
      </c>
      <c r="Q83" s="44"/>
      <c r="R83" s="44"/>
      <c r="S83" s="44">
        <v>0</v>
      </c>
      <c r="T83" s="44"/>
      <c r="U83" s="44"/>
      <c r="V83" s="44"/>
      <c r="W83" s="44"/>
      <c r="X83" s="44"/>
      <c r="Y83" s="44">
        <v>0</v>
      </c>
      <c r="Z83" s="44"/>
      <c r="AA83" s="43">
        <f t="shared" si="10"/>
        <v>0</v>
      </c>
      <c r="AB83" s="43">
        <f t="shared" si="11"/>
        <v>2636.62</v>
      </c>
      <c r="AC83" s="45"/>
      <c r="AD83" s="46">
        <f t="shared" si="12"/>
        <v>2636.62</v>
      </c>
      <c r="AE83" s="41"/>
      <c r="AF83" s="47">
        <f t="shared" si="8"/>
        <v>0</v>
      </c>
      <c r="AG83" s="47">
        <f t="shared" si="7"/>
        <v>0</v>
      </c>
      <c r="AH83" s="47">
        <f t="shared" si="13"/>
        <v>0</v>
      </c>
      <c r="AI83" s="48"/>
      <c r="AJ83" s="49"/>
      <c r="AK83" s="50"/>
      <c r="AL83" s="50"/>
      <c r="AM83" s="47"/>
      <c r="AN83" s="47"/>
      <c r="AO83" s="51"/>
      <c r="AP83" s="49"/>
      <c r="AQ83" s="50"/>
      <c r="AR83" s="49"/>
      <c r="AS83" s="47"/>
      <c r="AT83" s="47"/>
      <c r="AU83" s="51"/>
      <c r="AV83" s="49"/>
      <c r="AW83" s="50"/>
      <c r="AX83" s="49"/>
      <c r="AY83" s="47"/>
      <c r="AZ83" s="47"/>
      <c r="BA83" s="51"/>
      <c r="BB83" s="49"/>
      <c r="BC83" s="50"/>
      <c r="BD83" s="49"/>
      <c r="BE83" s="47"/>
      <c r="BF83" s="47"/>
    </row>
    <row r="84" spans="1:58" s="7" customFormat="1" ht="33.75" customHeight="1" x14ac:dyDescent="0.15">
      <c r="A84" s="7" t="s">
        <v>54</v>
      </c>
      <c r="B84" s="37" t="s">
        <v>95</v>
      </c>
      <c r="C84" s="37" t="s">
        <v>35</v>
      </c>
      <c r="D84" s="37"/>
      <c r="E84" s="38">
        <v>43563</v>
      </c>
      <c r="F84" s="37">
        <v>20</v>
      </c>
      <c r="G84" s="39">
        <f t="shared" si="9"/>
        <v>50868</v>
      </c>
      <c r="H84" s="37" t="s">
        <v>411</v>
      </c>
      <c r="I84" s="40" t="s">
        <v>412</v>
      </c>
      <c r="J84" s="37" t="s">
        <v>413</v>
      </c>
      <c r="K84" s="41"/>
      <c r="L84" s="42" t="s">
        <v>39</v>
      </c>
      <c r="M84" s="42" t="s">
        <v>414</v>
      </c>
      <c r="N84" s="43">
        <v>3137.94</v>
      </c>
      <c r="O84" s="44">
        <v>0</v>
      </c>
      <c r="P84" s="44">
        <v>0</v>
      </c>
      <c r="Q84" s="44"/>
      <c r="R84" s="44"/>
      <c r="S84" s="44">
        <v>0</v>
      </c>
      <c r="T84" s="44"/>
      <c r="U84" s="44"/>
      <c r="V84" s="44"/>
      <c r="W84" s="44"/>
      <c r="X84" s="44"/>
      <c r="Y84" s="44">
        <v>0</v>
      </c>
      <c r="Z84" s="44"/>
      <c r="AA84" s="43">
        <f t="shared" si="10"/>
        <v>0</v>
      </c>
      <c r="AB84" s="43">
        <f t="shared" si="11"/>
        <v>3137.94</v>
      </c>
      <c r="AC84" s="45"/>
      <c r="AD84" s="46">
        <f t="shared" si="12"/>
        <v>3137.94</v>
      </c>
      <c r="AE84" s="41"/>
      <c r="AF84" s="47">
        <f t="shared" si="8"/>
        <v>0</v>
      </c>
      <c r="AG84" s="47">
        <f t="shared" si="7"/>
        <v>0</v>
      </c>
      <c r="AH84" s="47">
        <f t="shared" si="13"/>
        <v>0</v>
      </c>
      <c r="AI84" s="48"/>
      <c r="AJ84" s="49"/>
      <c r="AK84" s="50"/>
      <c r="AL84" s="50"/>
      <c r="AM84" s="47"/>
      <c r="AN84" s="47"/>
      <c r="AO84" s="51"/>
      <c r="AP84" s="49"/>
      <c r="AQ84" s="50"/>
      <c r="AR84" s="49"/>
      <c r="AS84" s="47"/>
      <c r="AT84" s="47"/>
      <c r="AU84" s="51"/>
      <c r="AV84" s="49"/>
      <c r="AW84" s="50"/>
      <c r="AX84" s="49"/>
      <c r="AY84" s="47"/>
      <c r="AZ84" s="47"/>
      <c r="BA84" s="51"/>
      <c r="BB84" s="49"/>
      <c r="BC84" s="50"/>
      <c r="BD84" s="49"/>
      <c r="BE84" s="47"/>
      <c r="BF84" s="47"/>
    </row>
    <row r="85" spans="1:58" s="7" customFormat="1" ht="33.75" customHeight="1" x14ac:dyDescent="0.15">
      <c r="A85" s="7" t="s">
        <v>54</v>
      </c>
      <c r="B85" s="37" t="s">
        <v>67</v>
      </c>
      <c r="C85" s="37" t="s">
        <v>35</v>
      </c>
      <c r="D85" s="37"/>
      <c r="E85" s="38">
        <v>43616</v>
      </c>
      <c r="F85" s="37">
        <v>20</v>
      </c>
      <c r="G85" s="39">
        <f t="shared" si="9"/>
        <v>50921</v>
      </c>
      <c r="H85" s="37" t="s">
        <v>415</v>
      </c>
      <c r="I85" s="40" t="s">
        <v>416</v>
      </c>
      <c r="J85" s="37" t="s">
        <v>417</v>
      </c>
      <c r="K85" s="41"/>
      <c r="L85" s="42" t="s">
        <v>39</v>
      </c>
      <c r="M85" s="42" t="s">
        <v>418</v>
      </c>
      <c r="N85" s="43">
        <v>2540.2399999999998</v>
      </c>
      <c r="O85" s="44">
        <v>0</v>
      </c>
      <c r="P85" s="44">
        <v>0</v>
      </c>
      <c r="Q85" s="44"/>
      <c r="R85" s="44"/>
      <c r="S85" s="44">
        <v>0</v>
      </c>
      <c r="T85" s="44"/>
      <c r="U85" s="44"/>
      <c r="V85" s="44"/>
      <c r="W85" s="44"/>
      <c r="X85" s="44"/>
      <c r="Y85" s="44">
        <v>0</v>
      </c>
      <c r="Z85" s="44"/>
      <c r="AA85" s="43">
        <f t="shared" si="10"/>
        <v>0</v>
      </c>
      <c r="AB85" s="43">
        <f t="shared" si="11"/>
        <v>2540.2399999999998</v>
      </c>
      <c r="AC85" s="45"/>
      <c r="AD85" s="46">
        <f t="shared" si="12"/>
        <v>2540.2399999999998</v>
      </c>
      <c r="AE85" s="41"/>
      <c r="AF85" s="47">
        <f t="shared" si="8"/>
        <v>0</v>
      </c>
      <c r="AG85" s="47">
        <f t="shared" si="7"/>
        <v>0</v>
      </c>
      <c r="AH85" s="47">
        <f t="shared" si="13"/>
        <v>0</v>
      </c>
      <c r="AI85" s="48"/>
      <c r="AJ85" s="49"/>
      <c r="AK85" s="50"/>
      <c r="AL85" s="50"/>
      <c r="AM85" s="47"/>
      <c r="AN85" s="47"/>
      <c r="AO85" s="51"/>
      <c r="AP85" s="49"/>
      <c r="AQ85" s="50"/>
      <c r="AR85" s="49"/>
      <c r="AS85" s="47"/>
      <c r="AT85" s="47"/>
      <c r="AU85" s="51"/>
      <c r="AV85" s="49"/>
      <c r="AW85" s="50"/>
      <c r="AX85" s="49"/>
      <c r="AY85" s="47"/>
      <c r="AZ85" s="47"/>
      <c r="BA85" s="51"/>
      <c r="BB85" s="49"/>
      <c r="BC85" s="50"/>
      <c r="BD85" s="49"/>
      <c r="BE85" s="47"/>
      <c r="BF85" s="47"/>
    </row>
    <row r="86" spans="1:58" s="7" customFormat="1" ht="33.75" customHeight="1" x14ac:dyDescent="0.15">
      <c r="A86" s="7" t="s">
        <v>54</v>
      </c>
      <c r="B86" s="37" t="s">
        <v>419</v>
      </c>
      <c r="C86" s="37" t="s">
        <v>35</v>
      </c>
      <c r="D86" s="37"/>
      <c r="E86" s="38">
        <v>43636</v>
      </c>
      <c r="F86" s="37">
        <v>10</v>
      </c>
      <c r="G86" s="39">
        <f t="shared" si="9"/>
        <v>47288.5</v>
      </c>
      <c r="H86" s="37" t="s">
        <v>420</v>
      </c>
      <c r="I86" s="40" t="s">
        <v>421</v>
      </c>
      <c r="J86" s="37" t="s">
        <v>422</v>
      </c>
      <c r="K86" s="41"/>
      <c r="L86" s="42" t="s">
        <v>39</v>
      </c>
      <c r="M86" s="42" t="s">
        <v>423</v>
      </c>
      <c r="N86" s="43">
        <v>2285.4</v>
      </c>
      <c r="O86" s="44">
        <v>0</v>
      </c>
      <c r="P86" s="44">
        <v>0</v>
      </c>
      <c r="Q86" s="44"/>
      <c r="R86" s="44"/>
      <c r="S86" s="44">
        <v>0</v>
      </c>
      <c r="T86" s="44"/>
      <c r="U86" s="44"/>
      <c r="V86" s="44"/>
      <c r="W86" s="44"/>
      <c r="X86" s="44"/>
      <c r="Y86" s="44">
        <v>0</v>
      </c>
      <c r="Z86" s="44"/>
      <c r="AA86" s="43">
        <f t="shared" si="10"/>
        <v>0</v>
      </c>
      <c r="AB86" s="43">
        <f t="shared" si="11"/>
        <v>2285.4</v>
      </c>
      <c r="AC86" s="45"/>
      <c r="AD86" s="46">
        <f t="shared" si="12"/>
        <v>2285.4</v>
      </c>
      <c r="AE86" s="41"/>
      <c r="AF86" s="47">
        <f t="shared" si="8"/>
        <v>0</v>
      </c>
      <c r="AG86" s="47">
        <f t="shared" si="7"/>
        <v>0</v>
      </c>
      <c r="AH86" s="47">
        <f t="shared" si="13"/>
        <v>0</v>
      </c>
      <c r="AI86" s="48"/>
      <c r="AJ86" s="49"/>
      <c r="AK86" s="50"/>
      <c r="AL86" s="50"/>
      <c r="AM86" s="47"/>
      <c r="AN86" s="47"/>
      <c r="AO86" s="51"/>
      <c r="AP86" s="49"/>
      <c r="AQ86" s="50"/>
      <c r="AR86" s="49"/>
      <c r="AS86" s="47"/>
      <c r="AT86" s="47"/>
      <c r="AU86" s="51"/>
      <c r="AV86" s="49"/>
      <c r="AW86" s="50"/>
      <c r="AX86" s="49"/>
      <c r="AY86" s="47"/>
      <c r="AZ86" s="47"/>
      <c r="BA86" s="51"/>
      <c r="BB86" s="49"/>
      <c r="BC86" s="50"/>
      <c r="BD86" s="49"/>
      <c r="BE86" s="47"/>
      <c r="BF86" s="47"/>
    </row>
    <row r="87" spans="1:58" s="7" customFormat="1" ht="33.75" customHeight="1" x14ac:dyDescent="0.15">
      <c r="A87" s="7" t="s">
        <v>54</v>
      </c>
      <c r="B87" s="37" t="s">
        <v>424</v>
      </c>
      <c r="C87" s="37" t="s">
        <v>35</v>
      </c>
      <c r="D87" s="37" t="s">
        <v>425</v>
      </c>
      <c r="E87" s="38">
        <v>43732</v>
      </c>
      <c r="F87" s="37">
        <v>10</v>
      </c>
      <c r="G87" s="39">
        <f t="shared" si="9"/>
        <v>47384.5</v>
      </c>
      <c r="H87" s="37" t="s">
        <v>426</v>
      </c>
      <c r="I87" s="40" t="s">
        <v>427</v>
      </c>
      <c r="J87" s="37" t="s">
        <v>428</v>
      </c>
      <c r="K87" s="41"/>
      <c r="L87" s="42" t="s">
        <v>39</v>
      </c>
      <c r="M87" s="42" t="s">
        <v>429</v>
      </c>
      <c r="N87" s="43">
        <v>2263.94</v>
      </c>
      <c r="O87" s="44">
        <v>0</v>
      </c>
      <c r="P87" s="44">
        <v>0</v>
      </c>
      <c r="Q87" s="44"/>
      <c r="R87" s="44"/>
      <c r="S87" s="44">
        <v>0</v>
      </c>
      <c r="T87" s="44"/>
      <c r="U87" s="44"/>
      <c r="V87" s="44"/>
      <c r="W87" s="44"/>
      <c r="X87" s="44"/>
      <c r="Y87" s="44">
        <v>0</v>
      </c>
      <c r="Z87" s="44"/>
      <c r="AA87" s="43">
        <f t="shared" si="10"/>
        <v>0</v>
      </c>
      <c r="AB87" s="43">
        <f t="shared" si="11"/>
        <v>2263.94</v>
      </c>
      <c r="AC87" s="45"/>
      <c r="AD87" s="46">
        <f t="shared" si="12"/>
        <v>2263.94</v>
      </c>
      <c r="AE87" s="41"/>
      <c r="AF87" s="47">
        <f t="shared" si="8"/>
        <v>0</v>
      </c>
      <c r="AG87" s="47">
        <f t="shared" si="7"/>
        <v>0</v>
      </c>
      <c r="AH87" s="47">
        <f t="shared" si="13"/>
        <v>0</v>
      </c>
      <c r="AI87" s="48"/>
      <c r="AJ87" s="49"/>
      <c r="AK87" s="50"/>
      <c r="AL87" s="50"/>
      <c r="AM87" s="47"/>
      <c r="AN87" s="47"/>
      <c r="AO87" s="51"/>
      <c r="AP87" s="49"/>
      <c r="AQ87" s="50"/>
      <c r="AR87" s="49"/>
      <c r="AS87" s="47"/>
      <c r="AT87" s="47"/>
      <c r="AU87" s="51"/>
      <c r="AV87" s="49"/>
      <c r="AW87" s="50"/>
      <c r="AX87" s="49"/>
      <c r="AY87" s="47"/>
      <c r="AZ87" s="47"/>
      <c r="BA87" s="51"/>
      <c r="BB87" s="49"/>
      <c r="BC87" s="50"/>
      <c r="BD87" s="49"/>
      <c r="BE87" s="47"/>
      <c r="BF87" s="47"/>
    </row>
    <row r="88" spans="1:58" s="7" customFormat="1" ht="33.75" customHeight="1" x14ac:dyDescent="0.15">
      <c r="A88" s="7" t="s">
        <v>54</v>
      </c>
      <c r="B88" s="37" t="s">
        <v>44</v>
      </c>
      <c r="C88" s="37" t="s">
        <v>35</v>
      </c>
      <c r="D88" s="37"/>
      <c r="E88" s="38">
        <v>43740</v>
      </c>
      <c r="F88" s="37">
        <v>10</v>
      </c>
      <c r="G88" s="39">
        <f t="shared" si="9"/>
        <v>47392.5</v>
      </c>
      <c r="H88" s="37" t="s">
        <v>430</v>
      </c>
      <c r="I88" s="40" t="s">
        <v>431</v>
      </c>
      <c r="J88" s="37" t="s">
        <v>432</v>
      </c>
      <c r="K88" s="41"/>
      <c r="L88" s="42" t="s">
        <v>39</v>
      </c>
      <c r="M88" s="42" t="s">
        <v>433</v>
      </c>
      <c r="N88" s="43">
        <v>1691.75</v>
      </c>
      <c r="O88" s="44">
        <v>0</v>
      </c>
      <c r="P88" s="44">
        <v>0</v>
      </c>
      <c r="Q88" s="44"/>
      <c r="R88" s="44"/>
      <c r="S88" s="44">
        <v>0</v>
      </c>
      <c r="T88" s="44"/>
      <c r="U88" s="44"/>
      <c r="V88" s="44"/>
      <c r="W88" s="44"/>
      <c r="X88" s="44"/>
      <c r="Y88" s="44">
        <v>0</v>
      </c>
      <c r="Z88" s="44"/>
      <c r="AA88" s="43">
        <f t="shared" si="10"/>
        <v>0</v>
      </c>
      <c r="AB88" s="43">
        <f t="shared" si="11"/>
        <v>1691.75</v>
      </c>
      <c r="AC88" s="45"/>
      <c r="AD88" s="46">
        <f t="shared" si="12"/>
        <v>0</v>
      </c>
      <c r="AE88" s="41"/>
      <c r="AF88" s="47">
        <f t="shared" si="8"/>
        <v>1691.75</v>
      </c>
      <c r="AG88" s="47">
        <f t="shared" si="7"/>
        <v>0</v>
      </c>
      <c r="AH88" s="47">
        <f t="shared" si="13"/>
        <v>1691.75</v>
      </c>
      <c r="AI88" s="48"/>
      <c r="AJ88" s="49" t="s">
        <v>434</v>
      </c>
      <c r="AK88" s="50">
        <v>40535980</v>
      </c>
      <c r="AL88" s="50" t="s">
        <v>43</v>
      </c>
      <c r="AM88" s="47">
        <v>1691.75</v>
      </c>
      <c r="AN88" s="47"/>
      <c r="AO88" s="51"/>
      <c r="AP88" s="49"/>
      <c r="AQ88" s="50"/>
      <c r="AR88" s="49"/>
      <c r="AS88" s="47"/>
      <c r="AT88" s="47"/>
      <c r="AU88" s="51"/>
      <c r="AV88" s="49"/>
      <c r="AW88" s="50"/>
      <c r="AX88" s="49"/>
      <c r="AY88" s="47"/>
      <c r="AZ88" s="47"/>
      <c r="BA88" s="51"/>
      <c r="BB88" s="49"/>
      <c r="BC88" s="50"/>
      <c r="BD88" s="49"/>
      <c r="BE88" s="47"/>
      <c r="BF88" s="47"/>
    </row>
    <row r="89" spans="1:58" s="7" customFormat="1" ht="33.75" customHeight="1" x14ac:dyDescent="0.15">
      <c r="A89" s="7" t="s">
        <v>54</v>
      </c>
      <c r="B89" s="37" t="s">
        <v>90</v>
      </c>
      <c r="C89" s="37" t="s">
        <v>35</v>
      </c>
      <c r="D89" s="37"/>
      <c r="E89" s="38">
        <v>43766</v>
      </c>
      <c r="F89" s="37">
        <v>10</v>
      </c>
      <c r="G89" s="39">
        <f t="shared" si="9"/>
        <v>47418.5</v>
      </c>
      <c r="H89" s="52" t="s">
        <v>435</v>
      </c>
      <c r="I89" s="40" t="s">
        <v>436</v>
      </c>
      <c r="J89" s="37" t="s">
        <v>437</v>
      </c>
      <c r="K89" s="41"/>
      <c r="L89" s="42" t="s">
        <v>39</v>
      </c>
      <c r="M89" s="42" t="s">
        <v>438</v>
      </c>
      <c r="N89" s="43">
        <v>3449.95</v>
      </c>
      <c r="O89" s="44">
        <v>0</v>
      </c>
      <c r="P89" s="44">
        <v>0</v>
      </c>
      <c r="Q89" s="44"/>
      <c r="R89" s="44"/>
      <c r="S89" s="44">
        <v>0</v>
      </c>
      <c r="T89" s="44"/>
      <c r="U89" s="44"/>
      <c r="V89" s="44"/>
      <c r="W89" s="44"/>
      <c r="X89" s="44"/>
      <c r="Y89" s="44">
        <v>0</v>
      </c>
      <c r="Z89" s="44"/>
      <c r="AA89" s="43">
        <f t="shared" si="10"/>
        <v>0</v>
      </c>
      <c r="AB89" s="43">
        <f t="shared" si="11"/>
        <v>3449.95</v>
      </c>
      <c r="AC89" s="45"/>
      <c r="AD89" s="46">
        <f t="shared" si="12"/>
        <v>3449.95</v>
      </c>
      <c r="AE89" s="41"/>
      <c r="AF89" s="47">
        <f t="shared" si="8"/>
        <v>0</v>
      </c>
      <c r="AG89" s="47">
        <f t="shared" si="7"/>
        <v>0</v>
      </c>
      <c r="AH89" s="47">
        <f t="shared" si="13"/>
        <v>0</v>
      </c>
      <c r="AI89" s="48"/>
      <c r="AJ89" s="49"/>
      <c r="AK89" s="50"/>
      <c r="AL89" s="50"/>
      <c r="AM89" s="47"/>
      <c r="AN89" s="47"/>
      <c r="AO89" s="51"/>
      <c r="AP89" s="49"/>
      <c r="AQ89" s="50"/>
      <c r="AR89" s="49"/>
      <c r="AS89" s="47"/>
      <c r="AT89" s="47"/>
      <c r="AU89" s="51"/>
      <c r="AV89" s="49"/>
      <c r="AW89" s="50"/>
      <c r="AX89" s="49"/>
      <c r="AY89" s="47"/>
      <c r="AZ89" s="47"/>
      <c r="BA89" s="51"/>
      <c r="BB89" s="49"/>
      <c r="BC89" s="50"/>
      <c r="BD89" s="49"/>
      <c r="BE89" s="47"/>
      <c r="BF89" s="47"/>
    </row>
    <row r="90" spans="1:58" s="7" customFormat="1" ht="33.75" customHeight="1" x14ac:dyDescent="0.15">
      <c r="A90" s="7" t="s">
        <v>54</v>
      </c>
      <c r="B90" s="37" t="s">
        <v>55</v>
      </c>
      <c r="C90" s="37" t="s">
        <v>35</v>
      </c>
      <c r="D90" s="37"/>
      <c r="E90" s="38">
        <v>43766</v>
      </c>
      <c r="F90" s="37">
        <v>5</v>
      </c>
      <c r="G90" s="39">
        <f t="shared" si="9"/>
        <v>45592.25</v>
      </c>
      <c r="H90" s="52" t="s">
        <v>439</v>
      </c>
      <c r="I90" s="40" t="s">
        <v>57</v>
      </c>
      <c r="J90" s="37" t="s">
        <v>58</v>
      </c>
      <c r="K90" s="41"/>
      <c r="L90" s="42" t="s">
        <v>39</v>
      </c>
      <c r="M90" s="42" t="s">
        <v>440</v>
      </c>
      <c r="N90" s="43">
        <v>62166.82</v>
      </c>
      <c r="O90" s="44">
        <v>0</v>
      </c>
      <c r="P90" s="44">
        <v>0</v>
      </c>
      <c r="Q90" s="44"/>
      <c r="R90" s="44"/>
      <c r="S90" s="44">
        <v>0</v>
      </c>
      <c r="T90" s="44"/>
      <c r="U90" s="44"/>
      <c r="V90" s="44"/>
      <c r="W90" s="44"/>
      <c r="X90" s="44"/>
      <c r="Y90" s="44">
        <v>62000</v>
      </c>
      <c r="Z90" s="44"/>
      <c r="AA90" s="43">
        <f t="shared" si="10"/>
        <v>62000</v>
      </c>
      <c r="AB90" s="43">
        <f t="shared" si="11"/>
        <v>166.82</v>
      </c>
      <c r="AC90" s="45"/>
      <c r="AD90" s="46">
        <f t="shared" si="12"/>
        <v>0</v>
      </c>
      <c r="AE90" s="41"/>
      <c r="AF90" s="47">
        <f t="shared" si="8"/>
        <v>166.82</v>
      </c>
      <c r="AG90" s="47">
        <f t="shared" si="7"/>
        <v>0</v>
      </c>
      <c r="AH90" s="47">
        <f t="shared" si="13"/>
        <v>166.82</v>
      </c>
      <c r="AI90" s="48"/>
      <c r="AJ90" s="49" t="s">
        <v>321</v>
      </c>
      <c r="AK90" s="50">
        <v>48295980</v>
      </c>
      <c r="AL90" s="50" t="s">
        <v>43</v>
      </c>
      <c r="AM90" s="47">
        <v>166.82</v>
      </c>
      <c r="AN90" s="47"/>
      <c r="AO90" s="51"/>
      <c r="AP90" s="49"/>
      <c r="AQ90" s="50"/>
      <c r="AR90" s="49"/>
      <c r="AS90" s="47"/>
      <c r="AT90" s="47"/>
      <c r="AU90" s="51"/>
      <c r="AV90" s="49"/>
      <c r="AW90" s="50"/>
      <c r="AX90" s="49"/>
      <c r="AY90" s="47"/>
      <c r="AZ90" s="47"/>
      <c r="BA90" s="51"/>
      <c r="BB90" s="49"/>
      <c r="BC90" s="50"/>
      <c r="BD90" s="49"/>
      <c r="BE90" s="47"/>
      <c r="BF90" s="47"/>
    </row>
    <row r="91" spans="1:58" s="7" customFormat="1" ht="33.75" customHeight="1" x14ac:dyDescent="0.15">
      <c r="A91" s="7" t="s">
        <v>54</v>
      </c>
      <c r="B91" s="37" t="s">
        <v>185</v>
      </c>
      <c r="C91" s="37" t="s">
        <v>35</v>
      </c>
      <c r="D91" s="37"/>
      <c r="E91" s="38">
        <v>43775</v>
      </c>
      <c r="F91" s="37">
        <v>10</v>
      </c>
      <c r="G91" s="39">
        <f t="shared" si="9"/>
        <v>47427.5</v>
      </c>
      <c r="H91" s="52" t="s">
        <v>441</v>
      </c>
      <c r="I91" s="40" t="s">
        <v>442</v>
      </c>
      <c r="J91" s="37" t="s">
        <v>443</v>
      </c>
      <c r="K91" s="41"/>
      <c r="L91" s="42" t="s">
        <v>39</v>
      </c>
      <c r="M91" s="42" t="s">
        <v>444</v>
      </c>
      <c r="N91" s="43">
        <v>3943</v>
      </c>
      <c r="O91" s="44">
        <v>0</v>
      </c>
      <c r="P91" s="44">
        <v>0</v>
      </c>
      <c r="Q91" s="44"/>
      <c r="R91" s="44"/>
      <c r="S91" s="44">
        <v>0</v>
      </c>
      <c r="T91" s="44"/>
      <c r="U91" s="44"/>
      <c r="V91" s="44"/>
      <c r="W91" s="44"/>
      <c r="X91" s="44"/>
      <c r="Y91" s="44">
        <v>0</v>
      </c>
      <c r="Z91" s="44"/>
      <c r="AA91" s="43">
        <f t="shared" si="10"/>
        <v>0</v>
      </c>
      <c r="AB91" s="43">
        <f t="shared" si="11"/>
        <v>3943</v>
      </c>
      <c r="AC91" s="45"/>
      <c r="AD91" s="46">
        <f t="shared" si="12"/>
        <v>3943</v>
      </c>
      <c r="AE91" s="41"/>
      <c r="AF91" s="47">
        <f t="shared" si="8"/>
        <v>0</v>
      </c>
      <c r="AG91" s="47">
        <f t="shared" si="7"/>
        <v>0</v>
      </c>
      <c r="AH91" s="47">
        <f t="shared" si="13"/>
        <v>0</v>
      </c>
      <c r="AI91" s="48"/>
      <c r="AJ91" s="49"/>
      <c r="AK91" s="50"/>
      <c r="AL91" s="50"/>
      <c r="AM91" s="47"/>
      <c r="AN91" s="47"/>
      <c r="AO91" s="51"/>
      <c r="AP91" s="49"/>
      <c r="AQ91" s="50"/>
      <c r="AR91" s="49"/>
      <c r="AS91" s="47"/>
      <c r="AT91" s="47"/>
      <c r="AU91" s="51"/>
      <c r="AV91" s="49"/>
      <c r="AW91" s="50"/>
      <c r="AX91" s="49"/>
      <c r="AY91" s="47"/>
      <c r="AZ91" s="47"/>
      <c r="BA91" s="51"/>
      <c r="BB91" s="49"/>
      <c r="BC91" s="50"/>
      <c r="BD91" s="49"/>
      <c r="BE91" s="47"/>
      <c r="BF91" s="47"/>
    </row>
    <row r="92" spans="1:58" s="7" customFormat="1" ht="33.75" customHeight="1" x14ac:dyDescent="0.15">
      <c r="A92" s="7" t="s">
        <v>54</v>
      </c>
      <c r="B92" s="37" t="s">
        <v>445</v>
      </c>
      <c r="C92" s="37" t="s">
        <v>35</v>
      </c>
      <c r="D92" s="37"/>
      <c r="E92" s="38">
        <v>43780</v>
      </c>
      <c r="F92" s="37">
        <v>5</v>
      </c>
      <c r="G92" s="39">
        <f t="shared" si="9"/>
        <v>45606.25</v>
      </c>
      <c r="H92" s="52" t="s">
        <v>446</v>
      </c>
      <c r="I92" s="40" t="s">
        <v>447</v>
      </c>
      <c r="J92" s="37" t="s">
        <v>448</v>
      </c>
      <c r="K92" s="41"/>
      <c r="L92" s="42" t="s">
        <v>39</v>
      </c>
      <c r="M92" s="42" t="s">
        <v>449</v>
      </c>
      <c r="N92" s="43">
        <v>29947.64</v>
      </c>
      <c r="O92" s="44">
        <v>0</v>
      </c>
      <c r="P92" s="44">
        <v>0</v>
      </c>
      <c r="Q92" s="44"/>
      <c r="R92" s="44"/>
      <c r="S92" s="44">
        <v>0</v>
      </c>
      <c r="T92" s="44"/>
      <c r="U92" s="44"/>
      <c r="V92" s="44"/>
      <c r="W92" s="44"/>
      <c r="X92" s="44"/>
      <c r="Y92" s="44">
        <v>0</v>
      </c>
      <c r="Z92" s="44"/>
      <c r="AA92" s="43">
        <f t="shared" si="10"/>
        <v>0</v>
      </c>
      <c r="AB92" s="43">
        <f t="shared" si="11"/>
        <v>29947.64</v>
      </c>
      <c r="AC92" s="45"/>
      <c r="AD92" s="46">
        <f t="shared" si="12"/>
        <v>0</v>
      </c>
      <c r="AE92" s="41"/>
      <c r="AF92" s="47">
        <f t="shared" si="8"/>
        <v>29947.64</v>
      </c>
      <c r="AG92" s="47">
        <f t="shared" si="7"/>
        <v>0</v>
      </c>
      <c r="AH92" s="47">
        <f t="shared" si="13"/>
        <v>29947.64</v>
      </c>
      <c r="AI92" s="48"/>
      <c r="AJ92" s="49" t="s">
        <v>450</v>
      </c>
      <c r="AK92" s="50">
        <v>48295980</v>
      </c>
      <c r="AL92" s="50" t="s">
        <v>43</v>
      </c>
      <c r="AM92" s="47">
        <v>29947.64</v>
      </c>
      <c r="AN92" s="47"/>
      <c r="AO92" s="51"/>
      <c r="AP92" s="49"/>
      <c r="AQ92" s="50"/>
      <c r="AR92" s="49"/>
      <c r="AS92" s="47"/>
      <c r="AT92" s="47"/>
      <c r="AU92" s="51"/>
      <c r="AV92" s="49"/>
      <c r="AW92" s="50"/>
      <c r="AX92" s="49"/>
      <c r="AY92" s="47"/>
      <c r="AZ92" s="47"/>
      <c r="BA92" s="51"/>
      <c r="BB92" s="49"/>
      <c r="BC92" s="50"/>
      <c r="BD92" s="49"/>
      <c r="BE92" s="47"/>
      <c r="BF92" s="47"/>
    </row>
    <row r="93" spans="1:58" s="7" customFormat="1" ht="33.75" customHeight="1" x14ac:dyDescent="0.15">
      <c r="A93" s="7" t="s">
        <v>54</v>
      </c>
      <c r="B93" s="37" t="s">
        <v>223</v>
      </c>
      <c r="C93" s="37" t="s">
        <v>35</v>
      </c>
      <c r="D93" s="37"/>
      <c r="E93" s="38">
        <v>43846</v>
      </c>
      <c r="F93" s="37">
        <v>10</v>
      </c>
      <c r="G93" s="39">
        <f t="shared" si="9"/>
        <v>47498.5</v>
      </c>
      <c r="H93" s="52" t="s">
        <v>451</v>
      </c>
      <c r="I93" s="40" t="s">
        <v>452</v>
      </c>
      <c r="J93" s="37" t="s">
        <v>453</v>
      </c>
      <c r="K93" s="41"/>
      <c r="L93" s="42" t="s">
        <v>39</v>
      </c>
      <c r="M93" s="42" t="s">
        <v>454</v>
      </c>
      <c r="N93" s="43">
        <v>4506</v>
      </c>
      <c r="O93" s="44">
        <v>0</v>
      </c>
      <c r="P93" s="44">
        <v>0</v>
      </c>
      <c r="Q93" s="44"/>
      <c r="R93" s="44"/>
      <c r="S93" s="44">
        <v>0</v>
      </c>
      <c r="T93" s="44"/>
      <c r="U93" s="44"/>
      <c r="V93" s="44"/>
      <c r="W93" s="44"/>
      <c r="X93" s="44"/>
      <c r="Y93" s="44">
        <v>0</v>
      </c>
      <c r="Z93" s="44"/>
      <c r="AA93" s="43">
        <f t="shared" si="10"/>
        <v>0</v>
      </c>
      <c r="AB93" s="43">
        <f t="shared" si="11"/>
        <v>4506</v>
      </c>
      <c r="AC93" s="45"/>
      <c r="AD93" s="46">
        <f t="shared" si="12"/>
        <v>0</v>
      </c>
      <c r="AE93" s="41"/>
      <c r="AF93" s="47">
        <f t="shared" si="8"/>
        <v>4506</v>
      </c>
      <c r="AG93" s="47">
        <f t="shared" si="7"/>
        <v>0</v>
      </c>
      <c r="AH93" s="47">
        <f t="shared" si="13"/>
        <v>4506</v>
      </c>
      <c r="AI93" s="48"/>
      <c r="AJ93" s="49" t="s">
        <v>455</v>
      </c>
      <c r="AK93" s="50">
        <v>48295980</v>
      </c>
      <c r="AL93" s="50" t="s">
        <v>43</v>
      </c>
      <c r="AM93" s="47">
        <v>4506</v>
      </c>
      <c r="AN93" s="47"/>
      <c r="AO93" s="51"/>
      <c r="AP93" s="49"/>
      <c r="AQ93" s="50"/>
      <c r="AR93" s="49"/>
      <c r="AS93" s="47"/>
      <c r="AT93" s="47"/>
      <c r="AU93" s="51"/>
      <c r="AV93" s="49"/>
      <c r="AW93" s="50"/>
      <c r="AX93" s="49"/>
      <c r="AY93" s="47"/>
      <c r="AZ93" s="47"/>
      <c r="BA93" s="51"/>
      <c r="BB93" s="49"/>
      <c r="BC93" s="50"/>
      <c r="BD93" s="49"/>
      <c r="BE93" s="47"/>
      <c r="BF93" s="47"/>
    </row>
    <row r="94" spans="1:58" s="7" customFormat="1" ht="33.75" customHeight="1" x14ac:dyDescent="0.15">
      <c r="A94" s="7" t="s">
        <v>54</v>
      </c>
      <c r="B94" s="37" t="s">
        <v>419</v>
      </c>
      <c r="C94" s="37" t="s">
        <v>35</v>
      </c>
      <c r="D94" s="37"/>
      <c r="E94" s="38">
        <v>43885</v>
      </c>
      <c r="F94" s="37">
        <v>10</v>
      </c>
      <c r="G94" s="39">
        <f t="shared" si="9"/>
        <v>47537.5</v>
      </c>
      <c r="H94" s="52" t="s">
        <v>456</v>
      </c>
      <c r="I94" s="40" t="s">
        <v>457</v>
      </c>
      <c r="J94" s="37" t="s">
        <v>458</v>
      </c>
      <c r="K94" s="41"/>
      <c r="L94" s="42" t="s">
        <v>39</v>
      </c>
      <c r="M94" s="42" t="s">
        <v>459</v>
      </c>
      <c r="N94" s="43">
        <v>865.15</v>
      </c>
      <c r="O94" s="44">
        <v>0</v>
      </c>
      <c r="P94" s="44">
        <v>0</v>
      </c>
      <c r="Q94" s="44"/>
      <c r="R94" s="44"/>
      <c r="S94" s="44">
        <v>0</v>
      </c>
      <c r="T94" s="44"/>
      <c r="U94" s="44"/>
      <c r="V94" s="44"/>
      <c r="W94" s="44"/>
      <c r="X94" s="44"/>
      <c r="Y94" s="44">
        <v>0</v>
      </c>
      <c r="Z94" s="44"/>
      <c r="AA94" s="43">
        <f t="shared" si="10"/>
        <v>0</v>
      </c>
      <c r="AB94" s="43">
        <f t="shared" si="11"/>
        <v>865.15</v>
      </c>
      <c r="AC94" s="45"/>
      <c r="AD94" s="46">
        <f t="shared" si="12"/>
        <v>0</v>
      </c>
      <c r="AE94" s="41"/>
      <c r="AF94" s="47">
        <f t="shared" si="8"/>
        <v>865.15</v>
      </c>
      <c r="AG94" s="47">
        <f t="shared" si="7"/>
        <v>0</v>
      </c>
      <c r="AH94" s="47">
        <f t="shared" si="13"/>
        <v>865.15</v>
      </c>
      <c r="AI94" s="48"/>
      <c r="AJ94" s="49" t="s">
        <v>460</v>
      </c>
      <c r="AK94" s="50">
        <v>48295980</v>
      </c>
      <c r="AL94" s="50" t="s">
        <v>43</v>
      </c>
      <c r="AM94" s="47">
        <v>865.15</v>
      </c>
      <c r="AN94" s="47"/>
      <c r="AO94" s="51"/>
      <c r="AP94" s="49"/>
      <c r="AQ94" s="50"/>
      <c r="AR94" s="49"/>
      <c r="AS94" s="47"/>
      <c r="AT94" s="47"/>
      <c r="AU94" s="51"/>
      <c r="AV94" s="49"/>
      <c r="AW94" s="50"/>
      <c r="AX94" s="49"/>
      <c r="AY94" s="47"/>
      <c r="AZ94" s="47"/>
      <c r="BA94" s="51"/>
      <c r="BB94" s="49"/>
      <c r="BC94" s="50"/>
      <c r="BD94" s="49"/>
      <c r="BE94" s="47"/>
      <c r="BF94" s="47"/>
    </row>
    <row r="95" spans="1:58" s="7" customFormat="1" ht="33.75" customHeight="1" x14ac:dyDescent="0.15">
      <c r="B95" s="37" t="s">
        <v>180</v>
      </c>
      <c r="C95" s="37" t="s">
        <v>35</v>
      </c>
      <c r="D95" s="37"/>
      <c r="E95" s="38">
        <v>43969</v>
      </c>
      <c r="F95" s="37">
        <v>10</v>
      </c>
      <c r="G95" s="39">
        <f t="shared" si="9"/>
        <v>47621.5</v>
      </c>
      <c r="H95" s="52" t="s">
        <v>461</v>
      </c>
      <c r="I95" s="40" t="s">
        <v>462</v>
      </c>
      <c r="J95" s="37" t="s">
        <v>463</v>
      </c>
      <c r="K95" s="41"/>
      <c r="L95" s="42" t="s">
        <v>39</v>
      </c>
      <c r="M95" s="42" t="s">
        <v>464</v>
      </c>
      <c r="N95" s="43">
        <v>1707.51</v>
      </c>
      <c r="O95" s="44">
        <v>0</v>
      </c>
      <c r="P95" s="44">
        <v>0</v>
      </c>
      <c r="Q95" s="44"/>
      <c r="R95" s="44"/>
      <c r="S95" s="44">
        <v>0</v>
      </c>
      <c r="T95" s="44"/>
      <c r="U95" s="44"/>
      <c r="V95" s="44"/>
      <c r="W95" s="44"/>
      <c r="X95" s="44"/>
      <c r="Y95" s="44">
        <v>0</v>
      </c>
      <c r="Z95" s="44"/>
      <c r="AA95" s="43">
        <f t="shared" si="10"/>
        <v>0</v>
      </c>
      <c r="AB95" s="43">
        <f t="shared" si="11"/>
        <v>1707.51</v>
      </c>
      <c r="AC95" s="45"/>
      <c r="AD95" s="46">
        <f t="shared" si="12"/>
        <v>1707.51</v>
      </c>
      <c r="AE95" s="41"/>
      <c r="AF95" s="47">
        <f t="shared" si="8"/>
        <v>0</v>
      </c>
      <c r="AG95" s="47">
        <f t="shared" si="8"/>
        <v>0</v>
      </c>
      <c r="AH95" s="47">
        <f t="shared" si="13"/>
        <v>0</v>
      </c>
      <c r="AI95" s="48"/>
      <c r="AJ95" s="49"/>
      <c r="AK95" s="50"/>
      <c r="AL95" s="50"/>
      <c r="AM95" s="47"/>
      <c r="AN95" s="47"/>
      <c r="AO95" s="51"/>
      <c r="AP95" s="49"/>
      <c r="AQ95" s="50"/>
      <c r="AR95" s="49"/>
      <c r="AS95" s="47"/>
      <c r="AT95" s="47"/>
      <c r="AU95" s="51"/>
      <c r="AV95" s="49"/>
      <c r="AW95" s="50"/>
      <c r="AX95" s="49"/>
      <c r="AY95" s="47"/>
      <c r="AZ95" s="47"/>
      <c r="BA95" s="51"/>
      <c r="BB95" s="49"/>
      <c r="BC95" s="50"/>
      <c r="BD95" s="49"/>
      <c r="BE95" s="47"/>
      <c r="BF95" s="47"/>
    </row>
    <row r="96" spans="1:58" s="7" customFormat="1" ht="33.75" customHeight="1" x14ac:dyDescent="0.15">
      <c r="B96" s="37" t="s">
        <v>161</v>
      </c>
      <c r="C96" s="37" t="s">
        <v>35</v>
      </c>
      <c r="D96" s="37" t="s">
        <v>465</v>
      </c>
      <c r="E96" s="38">
        <v>44035</v>
      </c>
      <c r="F96" s="37">
        <v>20</v>
      </c>
      <c r="G96" s="39">
        <f t="shared" si="9"/>
        <v>51340</v>
      </c>
      <c r="H96" s="52" t="s">
        <v>466</v>
      </c>
      <c r="I96" s="40" t="s">
        <v>467</v>
      </c>
      <c r="J96" s="37" t="s">
        <v>468</v>
      </c>
      <c r="K96" s="41"/>
      <c r="L96" s="42" t="s">
        <v>39</v>
      </c>
      <c r="M96" s="42" t="s">
        <v>469</v>
      </c>
      <c r="N96" s="43">
        <v>142486.22</v>
      </c>
      <c r="O96" s="44">
        <v>0</v>
      </c>
      <c r="P96" s="44">
        <v>0</v>
      </c>
      <c r="Q96" s="44"/>
      <c r="R96" s="44"/>
      <c r="S96" s="44">
        <v>0</v>
      </c>
      <c r="T96" s="44"/>
      <c r="U96" s="44"/>
      <c r="V96" s="44"/>
      <c r="W96" s="44"/>
      <c r="X96" s="44"/>
      <c r="Y96" s="44">
        <v>0</v>
      </c>
      <c r="Z96" s="44">
        <v>142153.62</v>
      </c>
      <c r="AA96" s="43">
        <f t="shared" si="10"/>
        <v>142153.62</v>
      </c>
      <c r="AB96" s="43">
        <f t="shared" si="11"/>
        <v>332.6</v>
      </c>
      <c r="AC96" s="45"/>
      <c r="AD96" s="46">
        <f t="shared" si="12"/>
        <v>0</v>
      </c>
      <c r="AE96" s="41"/>
      <c r="AF96" s="47">
        <f t="shared" ref="AF96:AG111" si="14">AM96+AS96+AY96+BE96</f>
        <v>332.6</v>
      </c>
      <c r="AG96" s="47">
        <f t="shared" si="14"/>
        <v>0</v>
      </c>
      <c r="AH96" s="47">
        <f t="shared" si="13"/>
        <v>332.6</v>
      </c>
      <c r="AI96" s="48"/>
      <c r="AJ96" s="49" t="s">
        <v>470</v>
      </c>
      <c r="AK96" s="50" t="s">
        <v>471</v>
      </c>
      <c r="AL96" s="50" t="s">
        <v>406</v>
      </c>
      <c r="AM96" s="47">
        <v>332.6</v>
      </c>
      <c r="AN96" s="47"/>
      <c r="AO96" s="51"/>
      <c r="AP96" s="49"/>
      <c r="AQ96" s="50"/>
      <c r="AR96" s="49"/>
      <c r="AS96" s="47"/>
      <c r="AT96" s="47"/>
      <c r="AU96" s="51"/>
      <c r="AV96" s="49"/>
      <c r="AW96" s="50"/>
      <c r="AX96" s="49"/>
      <c r="AY96" s="47"/>
      <c r="AZ96" s="47"/>
      <c r="BA96" s="51"/>
      <c r="BB96" s="49"/>
      <c r="BC96" s="50"/>
      <c r="BD96" s="49"/>
      <c r="BE96" s="47"/>
      <c r="BF96" s="47"/>
    </row>
    <row r="97" spans="2:58" s="7" customFormat="1" ht="33.75" customHeight="1" x14ac:dyDescent="0.15">
      <c r="B97" s="37" t="s">
        <v>277</v>
      </c>
      <c r="C97" s="37" t="s">
        <v>35</v>
      </c>
      <c r="D97" s="37" t="s">
        <v>472</v>
      </c>
      <c r="E97" s="38">
        <v>44078</v>
      </c>
      <c r="F97" s="37">
        <v>20</v>
      </c>
      <c r="G97" s="39">
        <f t="shared" si="9"/>
        <v>51383</v>
      </c>
      <c r="H97" s="52" t="s">
        <v>473</v>
      </c>
      <c r="I97" s="40" t="s">
        <v>474</v>
      </c>
      <c r="J97" s="37" t="s">
        <v>475</v>
      </c>
      <c r="K97" s="41"/>
      <c r="L97" s="42" t="s">
        <v>39</v>
      </c>
      <c r="M97" s="42" t="s">
        <v>476</v>
      </c>
      <c r="N97" s="43">
        <v>27592.18</v>
      </c>
      <c r="O97" s="44">
        <v>0</v>
      </c>
      <c r="P97" s="44">
        <v>0</v>
      </c>
      <c r="Q97" s="44"/>
      <c r="R97" s="44"/>
      <c r="S97" s="44">
        <v>0</v>
      </c>
      <c r="T97" s="44"/>
      <c r="U97" s="44"/>
      <c r="V97" s="44"/>
      <c r="W97" s="44"/>
      <c r="X97" s="44"/>
      <c r="Y97" s="44">
        <v>26774.79</v>
      </c>
      <c r="Z97" s="44">
        <v>800</v>
      </c>
      <c r="AA97" s="43">
        <f t="shared" si="10"/>
        <v>27574.79</v>
      </c>
      <c r="AB97" s="43">
        <f t="shared" si="11"/>
        <v>17.39</v>
      </c>
      <c r="AC97" s="45"/>
      <c r="AD97" s="46">
        <f t="shared" si="12"/>
        <v>0</v>
      </c>
      <c r="AE97" s="41"/>
      <c r="AF97" s="47">
        <f t="shared" si="14"/>
        <v>17.39</v>
      </c>
      <c r="AG97" s="47">
        <f t="shared" si="14"/>
        <v>0</v>
      </c>
      <c r="AH97" s="47">
        <f t="shared" si="13"/>
        <v>17.39</v>
      </c>
      <c r="AI97" s="48"/>
      <c r="AJ97" s="49" t="s">
        <v>477</v>
      </c>
      <c r="AK97" s="50">
        <v>40535980</v>
      </c>
      <c r="AL97" s="50" t="s">
        <v>43</v>
      </c>
      <c r="AM97" s="47">
        <v>17.39</v>
      </c>
      <c r="AN97" s="47"/>
      <c r="AO97" s="51"/>
      <c r="AP97" s="49"/>
      <c r="AQ97" s="50"/>
      <c r="AR97" s="49"/>
      <c r="AS97" s="47"/>
      <c r="AT97" s="47"/>
      <c r="AU97" s="51"/>
      <c r="AV97" s="49"/>
      <c r="AW97" s="50"/>
      <c r="AX97" s="49"/>
      <c r="AY97" s="47"/>
      <c r="AZ97" s="47"/>
      <c r="BA97" s="51"/>
      <c r="BB97" s="49"/>
      <c r="BC97" s="50"/>
      <c r="BD97" s="49"/>
      <c r="BE97" s="47"/>
      <c r="BF97" s="47"/>
    </row>
    <row r="98" spans="2:58" s="7" customFormat="1" ht="33.75" customHeight="1" x14ac:dyDescent="0.15">
      <c r="B98" s="37" t="s">
        <v>131</v>
      </c>
      <c r="C98" s="37" t="s">
        <v>35</v>
      </c>
      <c r="D98" s="37" t="s">
        <v>478</v>
      </c>
      <c r="E98" s="38">
        <v>44098</v>
      </c>
      <c r="F98" s="37">
        <v>20</v>
      </c>
      <c r="G98" s="39">
        <f t="shared" si="9"/>
        <v>51403</v>
      </c>
      <c r="H98" s="52" t="s">
        <v>479</v>
      </c>
      <c r="I98" s="40" t="s">
        <v>480</v>
      </c>
      <c r="J98" s="37" t="s">
        <v>481</v>
      </c>
      <c r="K98" s="41"/>
      <c r="L98" s="42" t="s">
        <v>39</v>
      </c>
      <c r="M98" s="42" t="s">
        <v>482</v>
      </c>
      <c r="N98" s="43">
        <v>24652.07</v>
      </c>
      <c r="O98" s="44">
        <v>0</v>
      </c>
      <c r="P98" s="44">
        <v>0</v>
      </c>
      <c r="Q98" s="44"/>
      <c r="R98" s="44"/>
      <c r="S98" s="44">
        <v>0</v>
      </c>
      <c r="T98" s="44"/>
      <c r="U98" s="44"/>
      <c r="V98" s="44"/>
      <c r="W98" s="44"/>
      <c r="X98" s="44"/>
      <c r="Y98" s="44">
        <v>0</v>
      </c>
      <c r="Z98" s="44"/>
      <c r="AA98" s="43">
        <f t="shared" si="10"/>
        <v>0</v>
      </c>
      <c r="AB98" s="43">
        <f t="shared" si="11"/>
        <v>24652.07</v>
      </c>
      <c r="AC98" s="45"/>
      <c r="AD98" s="46">
        <f t="shared" si="12"/>
        <v>24652.07</v>
      </c>
      <c r="AE98" s="41"/>
      <c r="AF98" s="47">
        <f t="shared" si="14"/>
        <v>0</v>
      </c>
      <c r="AG98" s="47">
        <f t="shared" si="14"/>
        <v>0</v>
      </c>
      <c r="AH98" s="47">
        <f t="shared" si="13"/>
        <v>0</v>
      </c>
      <c r="AI98" s="48"/>
      <c r="AJ98" s="49"/>
      <c r="AK98" s="50"/>
      <c r="AL98" s="50"/>
      <c r="AM98" s="47"/>
      <c r="AN98" s="47"/>
      <c r="AO98" s="51"/>
      <c r="AP98" s="49"/>
      <c r="AQ98" s="50"/>
      <c r="AR98" s="49"/>
      <c r="AS98" s="47"/>
      <c r="AT98" s="47"/>
      <c r="AU98" s="51"/>
      <c r="AV98" s="49"/>
      <c r="AW98" s="50"/>
      <c r="AX98" s="49"/>
      <c r="AY98" s="47"/>
      <c r="AZ98" s="47"/>
      <c r="BA98" s="51"/>
      <c r="BB98" s="49"/>
      <c r="BC98" s="50"/>
      <c r="BD98" s="49"/>
      <c r="BE98" s="47"/>
      <c r="BF98" s="47"/>
    </row>
    <row r="99" spans="2:58" s="7" customFormat="1" ht="33.75" customHeight="1" x14ac:dyDescent="0.15">
      <c r="B99" s="37" t="s">
        <v>483</v>
      </c>
      <c r="C99" s="37" t="s">
        <v>35</v>
      </c>
      <c r="D99" s="37" t="s">
        <v>484</v>
      </c>
      <c r="E99" s="38">
        <v>44118</v>
      </c>
      <c r="F99" s="37">
        <v>10</v>
      </c>
      <c r="G99" s="39">
        <f t="shared" si="9"/>
        <v>47770.5</v>
      </c>
      <c r="H99" s="52" t="s">
        <v>485</v>
      </c>
      <c r="I99" s="40" t="s">
        <v>486</v>
      </c>
      <c r="J99" s="37" t="s">
        <v>487</v>
      </c>
      <c r="K99" s="41"/>
      <c r="L99" s="42" t="s">
        <v>39</v>
      </c>
      <c r="M99" s="42" t="s">
        <v>488</v>
      </c>
      <c r="N99" s="43">
        <v>1743.94</v>
      </c>
      <c r="O99" s="44">
        <v>0</v>
      </c>
      <c r="P99" s="44">
        <v>0</v>
      </c>
      <c r="Q99" s="44"/>
      <c r="R99" s="44"/>
      <c r="S99" s="44">
        <v>0</v>
      </c>
      <c r="T99" s="44"/>
      <c r="U99" s="44"/>
      <c r="V99" s="44"/>
      <c r="W99" s="44"/>
      <c r="X99" s="44"/>
      <c r="Y99" s="44">
        <v>1730.63</v>
      </c>
      <c r="Z99" s="44"/>
      <c r="AA99" s="43">
        <f t="shared" si="10"/>
        <v>1730.63</v>
      </c>
      <c r="AB99" s="43">
        <f t="shared" si="11"/>
        <v>13.31</v>
      </c>
      <c r="AC99" s="45"/>
      <c r="AD99" s="46">
        <f t="shared" si="12"/>
        <v>0</v>
      </c>
      <c r="AE99" s="41"/>
      <c r="AF99" s="47">
        <f t="shared" si="14"/>
        <v>13.31</v>
      </c>
      <c r="AG99" s="47">
        <f t="shared" si="14"/>
        <v>0</v>
      </c>
      <c r="AH99" s="47">
        <f t="shared" si="13"/>
        <v>13.31</v>
      </c>
      <c r="AI99" s="48"/>
      <c r="AJ99" s="49" t="s">
        <v>489</v>
      </c>
      <c r="AK99" s="50" t="s">
        <v>490</v>
      </c>
      <c r="AL99" s="50" t="s">
        <v>406</v>
      </c>
      <c r="AM99" s="47">
        <v>13.31</v>
      </c>
      <c r="AN99" s="47"/>
      <c r="AO99" s="51"/>
      <c r="AP99" s="49"/>
      <c r="AQ99" s="50"/>
      <c r="AR99" s="49"/>
      <c r="AS99" s="47"/>
      <c r="AT99" s="47"/>
      <c r="AU99" s="51"/>
      <c r="AV99" s="49"/>
      <c r="AW99" s="50"/>
      <c r="AX99" s="49"/>
      <c r="AY99" s="47"/>
      <c r="AZ99" s="47"/>
      <c r="BA99" s="51"/>
      <c r="BB99" s="49"/>
      <c r="BC99" s="50"/>
      <c r="BD99" s="49"/>
      <c r="BE99" s="47"/>
      <c r="BF99" s="47"/>
    </row>
    <row r="100" spans="2:58" s="7" customFormat="1" ht="33.75" customHeight="1" x14ac:dyDescent="0.15">
      <c r="B100" s="37" t="s">
        <v>419</v>
      </c>
      <c r="C100" s="37" t="s">
        <v>35</v>
      </c>
      <c r="D100" s="37" t="s">
        <v>491</v>
      </c>
      <c r="E100" s="38">
        <v>44132</v>
      </c>
      <c r="F100" s="37">
        <v>10</v>
      </c>
      <c r="G100" s="39">
        <f t="shared" si="9"/>
        <v>47784.5</v>
      </c>
      <c r="H100" s="52" t="s">
        <v>492</v>
      </c>
      <c r="I100" s="40" t="s">
        <v>493</v>
      </c>
      <c r="J100" s="37" t="s">
        <v>494</v>
      </c>
      <c r="K100" s="41"/>
      <c r="L100" s="42" t="s">
        <v>39</v>
      </c>
      <c r="M100" s="42" t="s">
        <v>495</v>
      </c>
      <c r="N100" s="43">
        <v>16224.6</v>
      </c>
      <c r="O100" s="44">
        <v>0</v>
      </c>
      <c r="P100" s="44">
        <v>0</v>
      </c>
      <c r="Q100" s="44"/>
      <c r="R100" s="44"/>
      <c r="S100" s="44">
        <v>0</v>
      </c>
      <c r="T100" s="44"/>
      <c r="U100" s="44"/>
      <c r="V100" s="44"/>
      <c r="W100" s="44"/>
      <c r="X100" s="44"/>
      <c r="Y100" s="44">
        <v>0</v>
      </c>
      <c r="Z100" s="44"/>
      <c r="AA100" s="43">
        <f t="shared" si="10"/>
        <v>0</v>
      </c>
      <c r="AB100" s="43">
        <f t="shared" si="11"/>
        <v>16224.6</v>
      </c>
      <c r="AC100" s="45"/>
      <c r="AD100" s="46">
        <f t="shared" si="12"/>
        <v>0</v>
      </c>
      <c r="AE100" s="41"/>
      <c r="AF100" s="47">
        <f t="shared" si="14"/>
        <v>16224.6</v>
      </c>
      <c r="AG100" s="47">
        <f t="shared" si="14"/>
        <v>0</v>
      </c>
      <c r="AH100" s="47">
        <f t="shared" si="13"/>
        <v>16224.6</v>
      </c>
      <c r="AI100" s="48"/>
      <c r="AJ100" s="49" t="s">
        <v>496</v>
      </c>
      <c r="AK100" s="50">
        <v>49015960</v>
      </c>
      <c r="AL100" s="50" t="s">
        <v>43</v>
      </c>
      <c r="AM100" s="47">
        <v>16224.6</v>
      </c>
      <c r="AN100" s="47"/>
      <c r="AO100" s="51"/>
      <c r="AP100" s="49"/>
      <c r="AQ100" s="50"/>
      <c r="AR100" s="49"/>
      <c r="AS100" s="47"/>
      <c r="AT100" s="47"/>
      <c r="AU100" s="51"/>
      <c r="AV100" s="49"/>
      <c r="AW100" s="50"/>
      <c r="AX100" s="49"/>
      <c r="AY100" s="47"/>
      <c r="AZ100" s="47"/>
      <c r="BA100" s="51"/>
      <c r="BB100" s="49"/>
      <c r="BC100" s="50"/>
      <c r="BD100" s="49"/>
      <c r="BE100" s="47"/>
      <c r="BF100" s="47"/>
    </row>
    <row r="101" spans="2:58" s="7" customFormat="1" ht="33.75" customHeight="1" x14ac:dyDescent="0.15">
      <c r="B101" s="37" t="s">
        <v>101</v>
      </c>
      <c r="C101" s="37" t="s">
        <v>35</v>
      </c>
      <c r="D101" s="37" t="s">
        <v>497</v>
      </c>
      <c r="E101" s="38">
        <v>44137</v>
      </c>
      <c r="F101" s="37">
        <v>5</v>
      </c>
      <c r="G101" s="39">
        <f t="shared" si="9"/>
        <v>45963.25</v>
      </c>
      <c r="H101" s="52" t="s">
        <v>498</v>
      </c>
      <c r="I101" s="40" t="s">
        <v>499</v>
      </c>
      <c r="J101" s="37" t="s">
        <v>500</v>
      </c>
      <c r="K101" s="41"/>
      <c r="L101" s="42" t="s">
        <v>39</v>
      </c>
      <c r="M101" s="42" t="s">
        <v>501</v>
      </c>
      <c r="N101" s="43">
        <v>3805.41</v>
      </c>
      <c r="O101" s="44">
        <v>0</v>
      </c>
      <c r="P101" s="44">
        <v>0</v>
      </c>
      <c r="Q101" s="44"/>
      <c r="R101" s="44"/>
      <c r="S101" s="44">
        <v>0</v>
      </c>
      <c r="T101" s="44"/>
      <c r="U101" s="44"/>
      <c r="V101" s="44"/>
      <c r="W101" s="44"/>
      <c r="X101" s="44"/>
      <c r="Y101" s="44">
        <v>0</v>
      </c>
      <c r="Z101" s="44"/>
      <c r="AA101" s="43">
        <f t="shared" si="10"/>
        <v>0</v>
      </c>
      <c r="AB101" s="43">
        <f t="shared" si="11"/>
        <v>3805.41</v>
      </c>
      <c r="AC101" s="45"/>
      <c r="AD101" s="46">
        <f t="shared" si="12"/>
        <v>3805.41</v>
      </c>
      <c r="AE101" s="41"/>
      <c r="AF101" s="47">
        <f t="shared" si="14"/>
        <v>0</v>
      </c>
      <c r="AG101" s="47">
        <f t="shared" si="14"/>
        <v>0</v>
      </c>
      <c r="AH101" s="47">
        <f t="shared" si="13"/>
        <v>0</v>
      </c>
      <c r="AI101" s="48"/>
      <c r="AJ101" s="49"/>
      <c r="AK101" s="50"/>
      <c r="AL101" s="50"/>
      <c r="AM101" s="47"/>
      <c r="AN101" s="47"/>
      <c r="AO101" s="51"/>
      <c r="AP101" s="49"/>
      <c r="AQ101" s="50"/>
      <c r="AR101" s="49"/>
      <c r="AS101" s="47"/>
      <c r="AT101" s="47"/>
      <c r="AU101" s="51"/>
      <c r="AV101" s="49"/>
      <c r="AW101" s="50"/>
      <c r="AX101" s="49"/>
      <c r="AY101" s="47"/>
      <c r="AZ101" s="47"/>
      <c r="BA101" s="51"/>
      <c r="BB101" s="49"/>
      <c r="BC101" s="50"/>
      <c r="BD101" s="49"/>
      <c r="BE101" s="47"/>
      <c r="BF101" s="47"/>
    </row>
    <row r="102" spans="2:58" s="7" customFormat="1" ht="33.75" customHeight="1" x14ac:dyDescent="0.15">
      <c r="B102" s="37" t="s">
        <v>67</v>
      </c>
      <c r="C102" s="37" t="s">
        <v>35</v>
      </c>
      <c r="D102" s="37" t="s">
        <v>502</v>
      </c>
      <c r="E102" s="38">
        <v>44138</v>
      </c>
      <c r="F102" s="37">
        <v>10</v>
      </c>
      <c r="G102" s="39">
        <f t="shared" si="9"/>
        <v>47790.5</v>
      </c>
      <c r="H102" s="52" t="s">
        <v>503</v>
      </c>
      <c r="I102" s="40" t="s">
        <v>504</v>
      </c>
      <c r="J102" s="37" t="s">
        <v>505</v>
      </c>
      <c r="K102" s="41"/>
      <c r="L102" s="42" t="s">
        <v>39</v>
      </c>
      <c r="M102" s="42" t="s">
        <v>506</v>
      </c>
      <c r="N102" s="43">
        <v>7028.88</v>
      </c>
      <c r="O102" s="44">
        <v>0</v>
      </c>
      <c r="P102" s="44">
        <v>0</v>
      </c>
      <c r="Q102" s="44"/>
      <c r="R102" s="44"/>
      <c r="S102" s="44">
        <v>0</v>
      </c>
      <c r="T102" s="44"/>
      <c r="U102" s="44"/>
      <c r="V102" s="44"/>
      <c r="W102" s="44"/>
      <c r="X102" s="44"/>
      <c r="Y102" s="44">
        <v>0</v>
      </c>
      <c r="Z102" s="44"/>
      <c r="AA102" s="43">
        <f t="shared" si="10"/>
        <v>0</v>
      </c>
      <c r="AB102" s="43">
        <f t="shared" si="11"/>
        <v>7028.88</v>
      </c>
      <c r="AC102" s="45"/>
      <c r="AD102" s="46">
        <f t="shared" si="12"/>
        <v>7028.88</v>
      </c>
      <c r="AE102" s="41"/>
      <c r="AF102" s="47">
        <f t="shared" si="14"/>
        <v>0</v>
      </c>
      <c r="AG102" s="47">
        <f t="shared" si="14"/>
        <v>0</v>
      </c>
      <c r="AH102" s="47">
        <f t="shared" si="13"/>
        <v>0</v>
      </c>
      <c r="AI102" s="48"/>
      <c r="AJ102" s="49"/>
      <c r="AK102" s="50"/>
      <c r="AL102" s="50"/>
      <c r="AM102" s="47"/>
      <c r="AN102" s="47"/>
      <c r="AO102" s="51"/>
      <c r="AP102" s="49"/>
      <c r="AQ102" s="50"/>
      <c r="AR102" s="49"/>
      <c r="AS102" s="47"/>
      <c r="AT102" s="47"/>
      <c r="AU102" s="51"/>
      <c r="AV102" s="49"/>
      <c r="AW102" s="50"/>
      <c r="AX102" s="49"/>
      <c r="AY102" s="47"/>
      <c r="AZ102" s="47"/>
      <c r="BA102" s="51"/>
      <c r="BB102" s="49"/>
      <c r="BC102" s="50"/>
      <c r="BD102" s="49"/>
      <c r="BE102" s="47"/>
      <c r="BF102" s="47"/>
    </row>
    <row r="103" spans="2:58" s="7" customFormat="1" ht="33.75" customHeight="1" x14ac:dyDescent="0.15">
      <c r="B103" s="37" t="s">
        <v>399</v>
      </c>
      <c r="C103" s="37" t="s">
        <v>35</v>
      </c>
      <c r="D103" s="37"/>
      <c r="E103" s="38">
        <v>44147</v>
      </c>
      <c r="F103" s="37">
        <v>20</v>
      </c>
      <c r="G103" s="39">
        <f t="shared" si="9"/>
        <v>51452</v>
      </c>
      <c r="H103" s="52" t="s">
        <v>507</v>
      </c>
      <c r="I103" s="40" t="s">
        <v>508</v>
      </c>
      <c r="J103" s="37" t="s">
        <v>509</v>
      </c>
      <c r="K103" s="41"/>
      <c r="L103" s="42" t="s">
        <v>39</v>
      </c>
      <c r="M103" s="42" t="s">
        <v>510</v>
      </c>
      <c r="N103" s="43">
        <v>10996.15</v>
      </c>
      <c r="O103" s="44">
        <v>0</v>
      </c>
      <c r="P103" s="44">
        <v>0</v>
      </c>
      <c r="Q103" s="44"/>
      <c r="R103" s="44"/>
      <c r="S103" s="44">
        <v>0</v>
      </c>
      <c r="T103" s="44"/>
      <c r="U103" s="44"/>
      <c r="V103" s="44"/>
      <c r="W103" s="44"/>
      <c r="X103" s="44"/>
      <c r="Y103" s="44">
        <v>0</v>
      </c>
      <c r="Z103" s="44"/>
      <c r="AA103" s="43">
        <f t="shared" si="10"/>
        <v>0</v>
      </c>
      <c r="AB103" s="43">
        <f t="shared" si="11"/>
        <v>10996.15</v>
      </c>
      <c r="AC103" s="45"/>
      <c r="AD103" s="46">
        <f t="shared" si="12"/>
        <v>10996.15</v>
      </c>
      <c r="AE103" s="41"/>
      <c r="AF103" s="47">
        <f t="shared" si="14"/>
        <v>0</v>
      </c>
      <c r="AG103" s="47">
        <f t="shared" si="14"/>
        <v>0</v>
      </c>
      <c r="AH103" s="47">
        <f t="shared" si="13"/>
        <v>0</v>
      </c>
      <c r="AI103" s="48"/>
      <c r="AJ103" s="49"/>
      <c r="AK103" s="50"/>
      <c r="AL103" s="50"/>
      <c r="AM103" s="47"/>
      <c r="AN103" s="47"/>
      <c r="AO103" s="51"/>
      <c r="AP103" s="49"/>
      <c r="AQ103" s="50"/>
      <c r="AR103" s="49"/>
      <c r="AS103" s="47"/>
      <c r="AT103" s="47"/>
      <c r="AU103" s="51"/>
      <c r="AV103" s="49"/>
      <c r="AW103" s="50"/>
      <c r="AX103" s="49"/>
      <c r="AY103" s="47"/>
      <c r="AZ103" s="47"/>
      <c r="BA103" s="51"/>
      <c r="BB103" s="49"/>
      <c r="BC103" s="50"/>
      <c r="BD103" s="49"/>
      <c r="BE103" s="47"/>
      <c r="BF103" s="47"/>
    </row>
    <row r="104" spans="2:58" s="7" customFormat="1" ht="33.75" customHeight="1" x14ac:dyDescent="0.15">
      <c r="B104" s="37" t="s">
        <v>73</v>
      </c>
      <c r="C104" s="37" t="s">
        <v>35</v>
      </c>
      <c r="D104" s="37" t="s">
        <v>511</v>
      </c>
      <c r="E104" s="38">
        <v>44147</v>
      </c>
      <c r="F104" s="37">
        <v>10</v>
      </c>
      <c r="G104" s="39">
        <f t="shared" si="9"/>
        <v>47799.5</v>
      </c>
      <c r="H104" s="52" t="s">
        <v>512</v>
      </c>
      <c r="I104" s="40" t="s">
        <v>513</v>
      </c>
      <c r="J104" s="37" t="s">
        <v>514</v>
      </c>
      <c r="K104" s="41"/>
      <c r="L104" s="42" t="s">
        <v>39</v>
      </c>
      <c r="M104" s="42" t="s">
        <v>515</v>
      </c>
      <c r="N104" s="43">
        <v>22832.57</v>
      </c>
      <c r="O104" s="44">
        <v>0</v>
      </c>
      <c r="P104" s="44">
        <v>0</v>
      </c>
      <c r="Q104" s="44"/>
      <c r="R104" s="44"/>
      <c r="S104" s="44">
        <v>0</v>
      </c>
      <c r="T104" s="44"/>
      <c r="U104" s="44"/>
      <c r="V104" s="44"/>
      <c r="W104" s="44"/>
      <c r="X104" s="44"/>
      <c r="Y104" s="44">
        <v>0</v>
      </c>
      <c r="Z104" s="44"/>
      <c r="AA104" s="43">
        <f t="shared" si="10"/>
        <v>0</v>
      </c>
      <c r="AB104" s="43">
        <f t="shared" si="11"/>
        <v>22832.57</v>
      </c>
      <c r="AC104" s="45"/>
      <c r="AD104" s="46">
        <f t="shared" si="12"/>
        <v>22832.57</v>
      </c>
      <c r="AE104" s="41"/>
      <c r="AF104" s="47">
        <f t="shared" si="14"/>
        <v>0</v>
      </c>
      <c r="AG104" s="47">
        <f t="shared" si="14"/>
        <v>0</v>
      </c>
      <c r="AH104" s="47">
        <f t="shared" si="13"/>
        <v>0</v>
      </c>
      <c r="AI104" s="48"/>
      <c r="AJ104" s="49"/>
      <c r="AK104" s="50"/>
      <c r="AL104" s="50"/>
      <c r="AM104" s="47"/>
      <c r="AN104" s="47"/>
      <c r="AO104" s="51"/>
      <c r="AP104" s="49"/>
      <c r="AQ104" s="50"/>
      <c r="AR104" s="49"/>
      <c r="AS104" s="47"/>
      <c r="AT104" s="47"/>
      <c r="AU104" s="51"/>
      <c r="AV104" s="49"/>
      <c r="AW104" s="50"/>
      <c r="AX104" s="49"/>
      <c r="AY104" s="47"/>
      <c r="AZ104" s="47"/>
      <c r="BA104" s="51"/>
      <c r="BB104" s="49"/>
      <c r="BC104" s="50"/>
      <c r="BD104" s="49"/>
      <c r="BE104" s="47"/>
      <c r="BF104" s="47"/>
    </row>
    <row r="105" spans="2:58" s="7" customFormat="1" ht="33.75" customHeight="1" x14ac:dyDescent="0.15">
      <c r="B105" s="37" t="s">
        <v>90</v>
      </c>
      <c r="C105" s="37" t="s">
        <v>35</v>
      </c>
      <c r="D105" s="37" t="s">
        <v>516</v>
      </c>
      <c r="E105" s="38">
        <v>44153</v>
      </c>
      <c r="F105" s="37">
        <v>10</v>
      </c>
      <c r="G105" s="39">
        <f t="shared" si="9"/>
        <v>47805.5</v>
      </c>
      <c r="H105" s="52" t="s">
        <v>517</v>
      </c>
      <c r="I105" s="40" t="s">
        <v>518</v>
      </c>
      <c r="J105" s="37" t="s">
        <v>519</v>
      </c>
      <c r="K105" s="41"/>
      <c r="L105" s="42" t="s">
        <v>39</v>
      </c>
      <c r="M105" s="42" t="s">
        <v>520</v>
      </c>
      <c r="N105" s="43">
        <v>3082.56</v>
      </c>
      <c r="O105" s="44">
        <v>0</v>
      </c>
      <c r="P105" s="44">
        <v>0</v>
      </c>
      <c r="Q105" s="44"/>
      <c r="R105" s="44"/>
      <c r="S105" s="44">
        <v>0</v>
      </c>
      <c r="T105" s="44"/>
      <c r="U105" s="44"/>
      <c r="V105" s="44"/>
      <c r="W105" s="44"/>
      <c r="X105" s="44"/>
      <c r="Y105" s="44">
        <v>0</v>
      </c>
      <c r="Z105" s="44"/>
      <c r="AA105" s="43">
        <f t="shared" si="10"/>
        <v>0</v>
      </c>
      <c r="AB105" s="43">
        <f t="shared" si="11"/>
        <v>3082.56</v>
      </c>
      <c r="AC105" s="45"/>
      <c r="AD105" s="46">
        <f t="shared" si="12"/>
        <v>0</v>
      </c>
      <c r="AE105" s="41"/>
      <c r="AF105" s="47">
        <f t="shared" si="14"/>
        <v>3082.56</v>
      </c>
      <c r="AG105" s="47">
        <f t="shared" si="14"/>
        <v>0</v>
      </c>
      <c r="AH105" s="47">
        <f t="shared" si="13"/>
        <v>3082.56</v>
      </c>
      <c r="AI105" s="48"/>
      <c r="AJ105" s="49" t="s">
        <v>521</v>
      </c>
      <c r="AK105" s="50">
        <v>48295980</v>
      </c>
      <c r="AL105" s="50" t="s">
        <v>43</v>
      </c>
      <c r="AM105" s="47">
        <v>3082.56</v>
      </c>
      <c r="AN105" s="47"/>
      <c r="AO105" s="51"/>
      <c r="AP105" s="49"/>
      <c r="AQ105" s="50"/>
      <c r="AR105" s="49"/>
      <c r="AS105" s="47"/>
      <c r="AT105" s="47"/>
      <c r="AU105" s="51"/>
      <c r="AV105" s="49"/>
      <c r="AW105" s="50"/>
      <c r="AX105" s="49"/>
      <c r="AY105" s="47"/>
      <c r="AZ105" s="47"/>
      <c r="BA105" s="51"/>
      <c r="BB105" s="49"/>
      <c r="BC105" s="50"/>
      <c r="BD105" s="49"/>
      <c r="BE105" s="47"/>
      <c r="BF105" s="47"/>
    </row>
    <row r="106" spans="2:58" s="7" customFormat="1" ht="33.75" customHeight="1" x14ac:dyDescent="0.15">
      <c r="B106" s="37" t="s">
        <v>90</v>
      </c>
      <c r="C106" s="37" t="s">
        <v>35</v>
      </c>
      <c r="D106" s="37" t="s">
        <v>516</v>
      </c>
      <c r="E106" s="38">
        <v>44159</v>
      </c>
      <c r="F106" s="37">
        <v>10</v>
      </c>
      <c r="G106" s="39">
        <f t="shared" si="9"/>
        <v>47811.5</v>
      </c>
      <c r="H106" s="52" t="s">
        <v>522</v>
      </c>
      <c r="I106" s="40" t="s">
        <v>523</v>
      </c>
      <c r="J106" s="37" t="s">
        <v>524</v>
      </c>
      <c r="K106" s="41"/>
      <c r="L106" s="42" t="s">
        <v>39</v>
      </c>
      <c r="M106" s="42" t="s">
        <v>525</v>
      </c>
      <c r="N106" s="43">
        <v>2292.73</v>
      </c>
      <c r="O106" s="44">
        <v>0</v>
      </c>
      <c r="P106" s="44">
        <v>0</v>
      </c>
      <c r="Q106" s="44"/>
      <c r="R106" s="44"/>
      <c r="S106" s="44">
        <v>0</v>
      </c>
      <c r="T106" s="44"/>
      <c r="U106" s="44"/>
      <c r="V106" s="44"/>
      <c r="W106" s="44"/>
      <c r="X106" s="44"/>
      <c r="Y106" s="44">
        <v>0</v>
      </c>
      <c r="Z106" s="44"/>
      <c r="AA106" s="43">
        <f t="shared" si="10"/>
        <v>0</v>
      </c>
      <c r="AB106" s="43">
        <f t="shared" si="11"/>
        <v>2292.73</v>
      </c>
      <c r="AC106" s="45"/>
      <c r="AD106" s="46">
        <f t="shared" si="12"/>
        <v>2292.73</v>
      </c>
      <c r="AE106" s="41"/>
      <c r="AF106" s="47">
        <f t="shared" si="14"/>
        <v>0</v>
      </c>
      <c r="AG106" s="47">
        <f t="shared" si="14"/>
        <v>0</v>
      </c>
      <c r="AH106" s="47">
        <f t="shared" si="13"/>
        <v>0</v>
      </c>
      <c r="AI106" s="48"/>
      <c r="AJ106" s="49"/>
      <c r="AK106" s="50"/>
      <c r="AL106" s="50"/>
      <c r="AM106" s="47"/>
      <c r="AN106" s="47"/>
      <c r="AO106" s="51"/>
      <c r="AP106" s="49"/>
      <c r="AQ106" s="50"/>
      <c r="AR106" s="49"/>
      <c r="AS106" s="47"/>
      <c r="AT106" s="47"/>
      <c r="AU106" s="51"/>
      <c r="AV106" s="49"/>
      <c r="AW106" s="50"/>
      <c r="AX106" s="49"/>
      <c r="AY106" s="47"/>
      <c r="AZ106" s="47"/>
      <c r="BA106" s="51"/>
      <c r="BB106" s="49"/>
      <c r="BC106" s="50"/>
      <c r="BD106" s="49"/>
      <c r="BE106" s="47"/>
      <c r="BF106" s="47"/>
    </row>
    <row r="107" spans="2:58" s="7" customFormat="1" ht="33.75" customHeight="1" x14ac:dyDescent="0.15">
      <c r="B107" s="37" t="s">
        <v>131</v>
      </c>
      <c r="C107" s="37" t="s">
        <v>35</v>
      </c>
      <c r="D107" s="37" t="s">
        <v>478</v>
      </c>
      <c r="E107" s="38">
        <v>44175</v>
      </c>
      <c r="F107" s="37">
        <v>10</v>
      </c>
      <c r="G107" s="39">
        <f t="shared" si="9"/>
        <v>47827.5</v>
      </c>
      <c r="H107" s="52" t="s">
        <v>526</v>
      </c>
      <c r="I107" s="40" t="s">
        <v>527</v>
      </c>
      <c r="J107" s="37" t="s">
        <v>528</v>
      </c>
      <c r="K107" s="41"/>
      <c r="L107" s="42" t="s">
        <v>39</v>
      </c>
      <c r="M107" s="42" t="s">
        <v>529</v>
      </c>
      <c r="N107" s="43">
        <v>22161.79</v>
      </c>
      <c r="O107" s="44">
        <v>0</v>
      </c>
      <c r="P107" s="44">
        <v>0</v>
      </c>
      <c r="Q107" s="44"/>
      <c r="R107" s="44"/>
      <c r="S107" s="44">
        <v>0</v>
      </c>
      <c r="T107" s="44"/>
      <c r="U107" s="44"/>
      <c r="V107" s="44"/>
      <c r="W107" s="44"/>
      <c r="X107" s="44"/>
      <c r="Y107" s="44">
        <v>0</v>
      </c>
      <c r="Z107" s="44">
        <v>18530.810000000001</v>
      </c>
      <c r="AA107" s="43">
        <f t="shared" si="10"/>
        <v>18530.810000000001</v>
      </c>
      <c r="AB107" s="43">
        <f t="shared" si="11"/>
        <v>3630.98</v>
      </c>
      <c r="AC107" s="45"/>
      <c r="AD107" s="46">
        <f t="shared" si="12"/>
        <v>3630.98</v>
      </c>
      <c r="AE107" s="41"/>
      <c r="AF107" s="47">
        <f t="shared" si="14"/>
        <v>0</v>
      </c>
      <c r="AG107" s="47">
        <f t="shared" si="14"/>
        <v>0</v>
      </c>
      <c r="AH107" s="47">
        <f t="shared" si="13"/>
        <v>0</v>
      </c>
      <c r="AI107" s="48"/>
      <c r="AJ107" s="49"/>
      <c r="AK107" s="50"/>
      <c r="AL107" s="50"/>
      <c r="AM107" s="47"/>
      <c r="AN107" s="47"/>
      <c r="AO107" s="51"/>
      <c r="AP107" s="49"/>
      <c r="AQ107" s="50"/>
      <c r="AR107" s="49"/>
      <c r="AS107" s="47"/>
      <c r="AT107" s="47"/>
      <c r="AU107" s="51"/>
      <c r="AV107" s="49"/>
      <c r="AW107" s="50"/>
      <c r="AX107" s="49"/>
      <c r="AY107" s="47"/>
      <c r="AZ107" s="47"/>
      <c r="BA107" s="51"/>
      <c r="BB107" s="49"/>
      <c r="BC107" s="50"/>
      <c r="BD107" s="49"/>
      <c r="BE107" s="47"/>
      <c r="BF107" s="47"/>
    </row>
    <row r="108" spans="2:58" s="7" customFormat="1" ht="33.75" customHeight="1" x14ac:dyDescent="0.15">
      <c r="B108" s="37" t="s">
        <v>85</v>
      </c>
      <c r="C108" s="37" t="s">
        <v>35</v>
      </c>
      <c r="D108" s="37" t="s">
        <v>530</v>
      </c>
      <c r="E108" s="38">
        <v>44189</v>
      </c>
      <c r="F108" s="37">
        <v>10</v>
      </c>
      <c r="G108" s="39">
        <f t="shared" si="9"/>
        <v>47841.5</v>
      </c>
      <c r="H108" s="52" t="s">
        <v>531</v>
      </c>
      <c r="I108" s="40" t="s">
        <v>532</v>
      </c>
      <c r="J108" s="37" t="s">
        <v>533</v>
      </c>
      <c r="K108" s="41"/>
      <c r="L108" s="42" t="s">
        <v>39</v>
      </c>
      <c r="M108" s="42" t="s">
        <v>534</v>
      </c>
      <c r="N108" s="43">
        <v>8454.33</v>
      </c>
      <c r="O108" s="44">
        <v>0</v>
      </c>
      <c r="P108" s="44">
        <v>0</v>
      </c>
      <c r="Q108" s="44"/>
      <c r="R108" s="44"/>
      <c r="S108" s="44">
        <v>0</v>
      </c>
      <c r="T108" s="44"/>
      <c r="U108" s="44"/>
      <c r="V108" s="44"/>
      <c r="W108" s="44"/>
      <c r="X108" s="44"/>
      <c r="Y108" s="44">
        <v>0</v>
      </c>
      <c r="Z108" s="44"/>
      <c r="AA108" s="43">
        <f t="shared" si="10"/>
        <v>0</v>
      </c>
      <c r="AB108" s="43">
        <f t="shared" si="11"/>
        <v>8454.33</v>
      </c>
      <c r="AC108" s="45"/>
      <c r="AD108" s="46">
        <f t="shared" si="12"/>
        <v>8454.33</v>
      </c>
      <c r="AE108" s="41"/>
      <c r="AF108" s="47">
        <f t="shared" si="14"/>
        <v>0</v>
      </c>
      <c r="AG108" s="47">
        <f t="shared" si="14"/>
        <v>0</v>
      </c>
      <c r="AH108" s="47">
        <f t="shared" si="13"/>
        <v>0</v>
      </c>
      <c r="AI108" s="48"/>
      <c r="AJ108" s="49"/>
      <c r="AK108" s="50"/>
      <c r="AL108" s="50"/>
      <c r="AM108" s="47"/>
      <c r="AN108" s="47"/>
      <c r="AO108" s="51"/>
      <c r="AP108" s="49"/>
      <c r="AQ108" s="50"/>
      <c r="AR108" s="49"/>
      <c r="AS108" s="47"/>
      <c r="AT108" s="47"/>
      <c r="AU108" s="51"/>
      <c r="AV108" s="49"/>
      <c r="AW108" s="50"/>
      <c r="AX108" s="49"/>
      <c r="AY108" s="47"/>
      <c r="AZ108" s="47"/>
      <c r="BA108" s="51"/>
      <c r="BB108" s="49"/>
      <c r="BC108" s="50"/>
      <c r="BD108" s="49"/>
      <c r="BE108" s="47"/>
      <c r="BF108" s="47"/>
    </row>
    <row r="109" spans="2:58" s="7" customFormat="1" ht="33.75" customHeight="1" x14ac:dyDescent="0.15">
      <c r="B109" s="37" t="s">
        <v>131</v>
      </c>
      <c r="C109" s="37" t="s">
        <v>35</v>
      </c>
      <c r="D109" s="37"/>
      <c r="E109" s="38">
        <v>44242</v>
      </c>
      <c r="F109" s="37">
        <v>10</v>
      </c>
      <c r="G109" s="39">
        <f t="shared" si="9"/>
        <v>47894.5</v>
      </c>
      <c r="H109" s="52" t="s">
        <v>535</v>
      </c>
      <c r="I109" s="40" t="s">
        <v>536</v>
      </c>
      <c r="J109" s="37" t="s">
        <v>537</v>
      </c>
      <c r="K109" s="41"/>
      <c r="L109" s="42" t="s">
        <v>39</v>
      </c>
      <c r="M109" s="42" t="s">
        <v>538</v>
      </c>
      <c r="N109" s="43">
        <v>25158.49</v>
      </c>
      <c r="O109" s="44">
        <v>0</v>
      </c>
      <c r="P109" s="44">
        <v>0</v>
      </c>
      <c r="Q109" s="44"/>
      <c r="R109" s="44"/>
      <c r="S109" s="44">
        <v>0</v>
      </c>
      <c r="T109" s="44"/>
      <c r="U109" s="44"/>
      <c r="V109" s="44"/>
      <c r="W109" s="44"/>
      <c r="X109" s="44"/>
      <c r="Y109" s="44">
        <v>0</v>
      </c>
      <c r="Z109" s="44"/>
      <c r="AA109" s="43">
        <f t="shared" si="10"/>
        <v>0</v>
      </c>
      <c r="AB109" s="43">
        <f t="shared" si="11"/>
        <v>25158.49</v>
      </c>
      <c r="AC109" s="45"/>
      <c r="AD109" s="46">
        <f t="shared" si="12"/>
        <v>8138.49</v>
      </c>
      <c r="AE109" s="41"/>
      <c r="AF109" s="47">
        <f t="shared" si="14"/>
        <v>17020</v>
      </c>
      <c r="AG109" s="47">
        <f t="shared" si="14"/>
        <v>0</v>
      </c>
      <c r="AH109" s="47">
        <f t="shared" si="13"/>
        <v>17020</v>
      </c>
      <c r="AI109" s="48"/>
      <c r="AJ109" s="49" t="s">
        <v>539</v>
      </c>
      <c r="AK109" s="50">
        <v>48295980</v>
      </c>
      <c r="AL109" s="50" t="s">
        <v>43</v>
      </c>
      <c r="AM109" s="47">
        <v>17020</v>
      </c>
      <c r="AN109" s="47"/>
      <c r="AO109" s="51"/>
      <c r="AP109" s="49"/>
      <c r="AQ109" s="50"/>
      <c r="AR109" s="49"/>
      <c r="AS109" s="47"/>
      <c r="AT109" s="47"/>
      <c r="AU109" s="51"/>
      <c r="AV109" s="49"/>
      <c r="AW109" s="50"/>
      <c r="AX109" s="49"/>
      <c r="AY109" s="47"/>
      <c r="AZ109" s="47"/>
      <c r="BA109" s="51"/>
      <c r="BB109" s="49"/>
      <c r="BC109" s="50"/>
      <c r="BD109" s="49"/>
      <c r="BE109" s="47"/>
      <c r="BF109" s="47"/>
    </row>
    <row r="110" spans="2:58" s="7" customFormat="1" ht="33.75" customHeight="1" x14ac:dyDescent="0.15">
      <c r="B110" s="37" t="s">
        <v>73</v>
      </c>
      <c r="C110" s="37" t="s">
        <v>35</v>
      </c>
      <c r="D110" s="37" t="s">
        <v>540</v>
      </c>
      <c r="E110" s="38">
        <v>44249</v>
      </c>
      <c r="F110" s="37">
        <v>10</v>
      </c>
      <c r="G110" s="39">
        <f t="shared" si="9"/>
        <v>47901.5</v>
      </c>
      <c r="H110" s="52" t="s">
        <v>541</v>
      </c>
      <c r="I110" s="40" t="s">
        <v>542</v>
      </c>
      <c r="J110" s="37" t="s">
        <v>543</v>
      </c>
      <c r="K110" s="41"/>
      <c r="L110" s="42" t="s">
        <v>39</v>
      </c>
      <c r="M110" s="42" t="s">
        <v>544</v>
      </c>
      <c r="N110" s="43">
        <v>21658.55</v>
      </c>
      <c r="O110" s="44">
        <v>0</v>
      </c>
      <c r="P110" s="44">
        <v>0</v>
      </c>
      <c r="Q110" s="44"/>
      <c r="R110" s="44"/>
      <c r="S110" s="44">
        <v>0</v>
      </c>
      <c r="T110" s="44"/>
      <c r="U110" s="44"/>
      <c r="V110" s="44"/>
      <c r="W110" s="44"/>
      <c r="X110" s="44"/>
      <c r="Y110" s="44">
        <v>0</v>
      </c>
      <c r="Z110" s="44"/>
      <c r="AA110" s="43">
        <f t="shared" si="10"/>
        <v>0</v>
      </c>
      <c r="AB110" s="43">
        <f t="shared" si="11"/>
        <v>0</v>
      </c>
      <c r="AC110" s="45"/>
      <c r="AD110" s="46">
        <f t="shared" si="12"/>
        <v>0</v>
      </c>
      <c r="AE110" s="41"/>
      <c r="AF110" s="47">
        <f t="shared" si="14"/>
        <v>21658.55</v>
      </c>
      <c r="AG110" s="47">
        <f t="shared" si="14"/>
        <v>21658.55</v>
      </c>
      <c r="AH110" s="47">
        <f t="shared" si="13"/>
        <v>0</v>
      </c>
      <c r="AI110" s="48"/>
      <c r="AJ110" s="49" t="s">
        <v>110</v>
      </c>
      <c r="AK110" s="50">
        <v>48295980</v>
      </c>
      <c r="AL110" s="50" t="s">
        <v>43</v>
      </c>
      <c r="AM110" s="47">
        <v>21658.55</v>
      </c>
      <c r="AN110" s="47">
        <v>21658.55</v>
      </c>
      <c r="AO110" s="51"/>
      <c r="AP110" s="49"/>
      <c r="AQ110" s="50"/>
      <c r="AR110" s="49"/>
      <c r="AS110" s="47"/>
      <c r="AT110" s="47"/>
      <c r="AU110" s="51"/>
      <c r="AV110" s="49"/>
      <c r="AW110" s="50"/>
      <c r="AX110" s="49"/>
      <c r="AY110" s="47"/>
      <c r="AZ110" s="47"/>
      <c r="BA110" s="51"/>
      <c r="BB110" s="49"/>
      <c r="BC110" s="50"/>
      <c r="BD110" s="49"/>
      <c r="BE110" s="47"/>
      <c r="BF110" s="47"/>
    </row>
    <row r="111" spans="2:58" s="7" customFormat="1" ht="33.75" customHeight="1" x14ac:dyDescent="0.15">
      <c r="B111" s="37" t="s">
        <v>90</v>
      </c>
      <c r="C111" s="37" t="s">
        <v>35</v>
      </c>
      <c r="D111" s="37" t="s">
        <v>545</v>
      </c>
      <c r="E111" s="38">
        <v>44273</v>
      </c>
      <c r="F111" s="37">
        <v>10</v>
      </c>
      <c r="G111" s="39">
        <f t="shared" si="9"/>
        <v>47925.5</v>
      </c>
      <c r="H111" s="52" t="s">
        <v>546</v>
      </c>
      <c r="I111" s="40" t="s">
        <v>547</v>
      </c>
      <c r="J111" s="37" t="s">
        <v>548</v>
      </c>
      <c r="K111" s="41"/>
      <c r="L111" s="42" t="s">
        <v>39</v>
      </c>
      <c r="M111" s="42" t="s">
        <v>549</v>
      </c>
      <c r="N111" s="43">
        <v>24660.45</v>
      </c>
      <c r="O111" s="44">
        <v>0</v>
      </c>
      <c r="P111" s="44">
        <v>0</v>
      </c>
      <c r="Q111" s="44"/>
      <c r="R111" s="44"/>
      <c r="S111" s="44">
        <v>0</v>
      </c>
      <c r="T111" s="44"/>
      <c r="U111" s="44"/>
      <c r="V111" s="44"/>
      <c r="W111" s="44"/>
      <c r="X111" s="44"/>
      <c r="Y111" s="44">
        <v>23361.55</v>
      </c>
      <c r="Z111" s="44">
        <v>675</v>
      </c>
      <c r="AA111" s="43">
        <f t="shared" si="10"/>
        <v>24036.55</v>
      </c>
      <c r="AB111" s="43">
        <f t="shared" si="11"/>
        <v>623.9</v>
      </c>
      <c r="AC111" s="45"/>
      <c r="AD111" s="46">
        <f t="shared" si="12"/>
        <v>0</v>
      </c>
      <c r="AE111" s="41"/>
      <c r="AF111" s="47">
        <f t="shared" si="14"/>
        <v>623.9</v>
      </c>
      <c r="AG111" s="47">
        <f t="shared" si="14"/>
        <v>0</v>
      </c>
      <c r="AH111" s="47">
        <f t="shared" si="13"/>
        <v>623.9</v>
      </c>
      <c r="AI111" s="48"/>
      <c r="AJ111" s="49" t="s">
        <v>550</v>
      </c>
      <c r="AK111" s="50" t="s">
        <v>551</v>
      </c>
      <c r="AL111" s="50" t="s">
        <v>406</v>
      </c>
      <c r="AM111" s="47">
        <v>623.9</v>
      </c>
      <c r="AN111" s="47"/>
      <c r="AO111" s="51"/>
      <c r="AP111" s="49"/>
      <c r="AQ111" s="50"/>
      <c r="AR111" s="49"/>
      <c r="AS111" s="47"/>
      <c r="AT111" s="47"/>
      <c r="AU111" s="51"/>
      <c r="AV111" s="49"/>
      <c r="AW111" s="50"/>
      <c r="AX111" s="49"/>
      <c r="AY111" s="47"/>
      <c r="AZ111" s="47"/>
      <c r="BA111" s="51"/>
      <c r="BB111" s="49"/>
      <c r="BC111" s="50"/>
      <c r="BD111" s="49"/>
      <c r="BE111" s="47"/>
      <c r="BF111" s="47"/>
    </row>
    <row r="112" spans="2:58" s="7" customFormat="1" ht="33.75" customHeight="1" x14ac:dyDescent="0.15">
      <c r="B112" s="37" t="s">
        <v>90</v>
      </c>
      <c r="C112" s="37" t="s">
        <v>35</v>
      </c>
      <c r="D112" s="37" t="s">
        <v>552</v>
      </c>
      <c r="E112" s="38">
        <v>44277</v>
      </c>
      <c r="F112" s="37">
        <v>10</v>
      </c>
      <c r="G112" s="39">
        <f t="shared" si="9"/>
        <v>47929.5</v>
      </c>
      <c r="H112" s="52" t="s">
        <v>553</v>
      </c>
      <c r="I112" s="40" t="s">
        <v>554</v>
      </c>
      <c r="J112" s="37" t="s">
        <v>555</v>
      </c>
      <c r="K112" s="41"/>
      <c r="L112" s="42" t="s">
        <v>39</v>
      </c>
      <c r="M112" s="42" t="s">
        <v>556</v>
      </c>
      <c r="N112" s="43">
        <v>3455.06</v>
      </c>
      <c r="O112" s="44">
        <v>0</v>
      </c>
      <c r="P112" s="44">
        <v>0</v>
      </c>
      <c r="Q112" s="44"/>
      <c r="R112" s="44"/>
      <c r="S112" s="44">
        <v>0</v>
      </c>
      <c r="T112" s="44"/>
      <c r="U112" s="44"/>
      <c r="V112" s="44"/>
      <c r="W112" s="44"/>
      <c r="X112" s="44">
        <v>2700</v>
      </c>
      <c r="Y112" s="44">
        <v>0</v>
      </c>
      <c r="Z112" s="44"/>
      <c r="AA112" s="43">
        <f t="shared" si="10"/>
        <v>2700</v>
      </c>
      <c r="AB112" s="43">
        <f t="shared" si="11"/>
        <v>755.06</v>
      </c>
      <c r="AC112" s="45"/>
      <c r="AD112" s="46">
        <f t="shared" si="12"/>
        <v>0</v>
      </c>
      <c r="AE112" s="41"/>
      <c r="AF112" s="47">
        <f t="shared" ref="AF112:AG127" si="15">AM112+AS112+AY112+BE112</f>
        <v>755.06</v>
      </c>
      <c r="AG112" s="47">
        <f t="shared" si="15"/>
        <v>0</v>
      </c>
      <c r="AH112" s="47">
        <f t="shared" si="13"/>
        <v>755.06</v>
      </c>
      <c r="AI112" s="48"/>
      <c r="AJ112" s="49" t="s">
        <v>557</v>
      </c>
      <c r="AK112" s="50" t="s">
        <v>167</v>
      </c>
      <c r="AL112" s="50" t="s">
        <v>43</v>
      </c>
      <c r="AM112" s="47">
        <v>755.06</v>
      </c>
      <c r="AN112" s="47"/>
      <c r="AO112" s="51"/>
      <c r="AP112" s="49"/>
      <c r="AQ112" s="50"/>
      <c r="AR112" s="49"/>
      <c r="AS112" s="47"/>
      <c r="AT112" s="47"/>
      <c r="AU112" s="51"/>
      <c r="AV112" s="49"/>
      <c r="AW112" s="50"/>
      <c r="AX112" s="49"/>
      <c r="AY112" s="47"/>
      <c r="AZ112" s="47"/>
      <c r="BA112" s="51"/>
      <c r="BB112" s="49"/>
      <c r="BC112" s="50"/>
      <c r="BD112" s="49"/>
      <c r="BE112" s="47"/>
      <c r="BF112" s="47"/>
    </row>
    <row r="113" spans="2:58" s="7" customFormat="1" ht="33.75" customHeight="1" x14ac:dyDescent="0.15">
      <c r="B113" s="37" t="s">
        <v>90</v>
      </c>
      <c r="C113" s="37" t="s">
        <v>35</v>
      </c>
      <c r="D113" s="37" t="s">
        <v>558</v>
      </c>
      <c r="E113" s="38">
        <v>44281</v>
      </c>
      <c r="F113" s="37">
        <v>10</v>
      </c>
      <c r="G113" s="39">
        <f t="shared" si="9"/>
        <v>47933.5</v>
      </c>
      <c r="H113" s="52" t="s">
        <v>559</v>
      </c>
      <c r="I113" s="40" t="s">
        <v>560</v>
      </c>
      <c r="J113" s="37" t="s">
        <v>561</v>
      </c>
      <c r="K113" s="41"/>
      <c r="L113" s="42" t="s">
        <v>39</v>
      </c>
      <c r="M113" s="42" t="s">
        <v>562</v>
      </c>
      <c r="N113" s="43">
        <v>3976.87</v>
      </c>
      <c r="O113" s="44">
        <v>0</v>
      </c>
      <c r="P113" s="44">
        <v>0</v>
      </c>
      <c r="Q113" s="44"/>
      <c r="R113" s="44"/>
      <c r="S113" s="44">
        <v>0</v>
      </c>
      <c r="T113" s="44"/>
      <c r="U113" s="44"/>
      <c r="V113" s="44"/>
      <c r="W113" s="44"/>
      <c r="X113" s="44"/>
      <c r="Y113" s="44">
        <v>2880.99</v>
      </c>
      <c r="Z113" s="44"/>
      <c r="AA113" s="43">
        <f t="shared" si="10"/>
        <v>2880.99</v>
      </c>
      <c r="AB113" s="43">
        <f t="shared" si="11"/>
        <v>1095.8800000000001</v>
      </c>
      <c r="AC113" s="45"/>
      <c r="AD113" s="46">
        <f t="shared" si="12"/>
        <v>0</v>
      </c>
      <c r="AE113" s="41"/>
      <c r="AF113" s="47">
        <f t="shared" si="15"/>
        <v>1095.8800000000001</v>
      </c>
      <c r="AG113" s="47">
        <f t="shared" si="15"/>
        <v>0</v>
      </c>
      <c r="AH113" s="47">
        <f t="shared" si="13"/>
        <v>1095.8800000000001</v>
      </c>
      <c r="AI113" s="48"/>
      <c r="AJ113" s="49" t="s">
        <v>563</v>
      </c>
      <c r="AK113" s="50"/>
      <c r="AL113" s="50" t="s">
        <v>43</v>
      </c>
      <c r="AM113" s="47">
        <v>1095.8800000000001</v>
      </c>
      <c r="AN113" s="47"/>
      <c r="AO113" s="51"/>
      <c r="AP113" s="49"/>
      <c r="AQ113" s="50"/>
      <c r="AR113" s="49"/>
      <c r="AS113" s="47"/>
      <c r="AT113" s="47"/>
      <c r="AU113" s="51"/>
      <c r="AV113" s="49"/>
      <c r="AW113" s="50"/>
      <c r="AX113" s="49"/>
      <c r="AY113" s="47"/>
      <c r="AZ113" s="47"/>
      <c r="BA113" s="51"/>
      <c r="BB113" s="49"/>
      <c r="BC113" s="50"/>
      <c r="BD113" s="49"/>
      <c r="BE113" s="47"/>
      <c r="BF113" s="47"/>
    </row>
    <row r="114" spans="2:58" s="7" customFormat="1" ht="33.75" customHeight="1" x14ac:dyDescent="0.15">
      <c r="B114" s="37" t="s">
        <v>90</v>
      </c>
      <c r="C114" s="37" t="s">
        <v>35</v>
      </c>
      <c r="D114" s="37" t="s">
        <v>516</v>
      </c>
      <c r="E114" s="38">
        <v>44258</v>
      </c>
      <c r="F114" s="37">
        <v>10</v>
      </c>
      <c r="G114" s="39">
        <f t="shared" si="9"/>
        <v>47910.5</v>
      </c>
      <c r="H114" s="52" t="s">
        <v>564</v>
      </c>
      <c r="I114" s="40" t="s">
        <v>523</v>
      </c>
      <c r="J114" s="37" t="s">
        <v>524</v>
      </c>
      <c r="K114" s="41"/>
      <c r="L114" s="42" t="s">
        <v>39</v>
      </c>
      <c r="M114" s="42" t="s">
        <v>565</v>
      </c>
      <c r="N114" s="43">
        <v>1549.65</v>
      </c>
      <c r="O114" s="44">
        <v>0</v>
      </c>
      <c r="P114" s="44">
        <v>0</v>
      </c>
      <c r="Q114" s="44"/>
      <c r="R114" s="44"/>
      <c r="S114" s="44">
        <v>0</v>
      </c>
      <c r="T114" s="44"/>
      <c r="U114" s="44"/>
      <c r="V114" s="44"/>
      <c r="W114" s="44"/>
      <c r="X114" s="44"/>
      <c r="Y114" s="44">
        <v>0</v>
      </c>
      <c r="Z114" s="44"/>
      <c r="AA114" s="43">
        <f t="shared" si="10"/>
        <v>0</v>
      </c>
      <c r="AB114" s="43">
        <f t="shared" si="11"/>
        <v>649.65</v>
      </c>
      <c r="AC114" s="45"/>
      <c r="AD114" s="46">
        <f t="shared" si="12"/>
        <v>649.65</v>
      </c>
      <c r="AE114" s="41"/>
      <c r="AF114" s="47">
        <f t="shared" si="15"/>
        <v>900</v>
      </c>
      <c r="AG114" s="47">
        <f t="shared" si="15"/>
        <v>900</v>
      </c>
      <c r="AH114" s="47">
        <f t="shared" si="13"/>
        <v>0</v>
      </c>
      <c r="AI114" s="48"/>
      <c r="AJ114" s="49" t="s">
        <v>566</v>
      </c>
      <c r="AK114" s="50">
        <v>48295980</v>
      </c>
      <c r="AL114" s="50" t="s">
        <v>43</v>
      </c>
      <c r="AM114" s="47">
        <v>900</v>
      </c>
      <c r="AN114" s="47">
        <v>900</v>
      </c>
      <c r="AO114" s="51"/>
      <c r="AP114" s="49"/>
      <c r="AQ114" s="50"/>
      <c r="AR114" s="49"/>
      <c r="AS114" s="47"/>
      <c r="AT114" s="47"/>
      <c r="AU114" s="51"/>
      <c r="AV114" s="49"/>
      <c r="AW114" s="50"/>
      <c r="AX114" s="49"/>
      <c r="AY114" s="47"/>
      <c r="AZ114" s="47"/>
      <c r="BA114" s="51"/>
      <c r="BB114" s="49"/>
      <c r="BC114" s="50"/>
      <c r="BD114" s="49"/>
      <c r="BE114" s="47"/>
      <c r="BF114" s="47"/>
    </row>
    <row r="115" spans="2:58" s="7" customFormat="1" ht="33.75" customHeight="1" x14ac:dyDescent="0.15">
      <c r="B115" s="37" t="s">
        <v>223</v>
      </c>
      <c r="C115" s="37" t="s">
        <v>35</v>
      </c>
      <c r="D115" s="37" t="s">
        <v>567</v>
      </c>
      <c r="E115" s="38">
        <v>44330</v>
      </c>
      <c r="F115" s="37">
        <v>10</v>
      </c>
      <c r="G115" s="39">
        <f t="shared" si="9"/>
        <v>47982.5</v>
      </c>
      <c r="H115" s="52" t="s">
        <v>568</v>
      </c>
      <c r="I115" s="40" t="s">
        <v>569</v>
      </c>
      <c r="J115" s="37" t="s">
        <v>570</v>
      </c>
      <c r="K115" s="41"/>
      <c r="L115" s="42" t="s">
        <v>39</v>
      </c>
      <c r="M115" s="42" t="s">
        <v>571</v>
      </c>
      <c r="N115" s="43">
        <v>9239.17</v>
      </c>
      <c r="O115" s="44">
        <v>0</v>
      </c>
      <c r="P115" s="44">
        <v>0</v>
      </c>
      <c r="Q115" s="44"/>
      <c r="R115" s="44"/>
      <c r="S115" s="44">
        <v>0</v>
      </c>
      <c r="T115" s="44"/>
      <c r="U115" s="44"/>
      <c r="V115" s="44"/>
      <c r="W115" s="44"/>
      <c r="X115" s="44"/>
      <c r="Y115" s="44">
        <v>0</v>
      </c>
      <c r="Z115" s="44"/>
      <c r="AA115" s="43">
        <f t="shared" si="10"/>
        <v>0</v>
      </c>
      <c r="AB115" s="43">
        <f t="shared" si="11"/>
        <v>9239.17</v>
      </c>
      <c r="AC115" s="45"/>
      <c r="AD115" s="46">
        <f t="shared" si="12"/>
        <v>9239.17</v>
      </c>
      <c r="AE115" s="41"/>
      <c r="AF115" s="47">
        <f t="shared" si="15"/>
        <v>0</v>
      </c>
      <c r="AG115" s="47">
        <f t="shared" si="15"/>
        <v>0</v>
      </c>
      <c r="AH115" s="47">
        <f t="shared" si="13"/>
        <v>0</v>
      </c>
      <c r="AI115" s="48"/>
      <c r="AJ115" s="49"/>
      <c r="AK115" s="50"/>
      <c r="AL115" s="50"/>
      <c r="AM115" s="47"/>
      <c r="AN115" s="47"/>
      <c r="AO115" s="51"/>
      <c r="AP115" s="49"/>
      <c r="AQ115" s="50"/>
      <c r="AR115" s="49"/>
      <c r="AS115" s="47"/>
      <c r="AT115" s="47"/>
      <c r="AU115" s="51"/>
      <c r="AV115" s="49"/>
      <c r="AW115" s="50"/>
      <c r="AX115" s="49"/>
      <c r="AY115" s="47"/>
      <c r="AZ115" s="47"/>
      <c r="BA115" s="51"/>
      <c r="BB115" s="49"/>
      <c r="BC115" s="50"/>
      <c r="BD115" s="49"/>
      <c r="BE115" s="47"/>
      <c r="BF115" s="47"/>
    </row>
    <row r="116" spans="2:58" s="7" customFormat="1" ht="33.75" customHeight="1" x14ac:dyDescent="0.15">
      <c r="B116" s="37" t="s">
        <v>142</v>
      </c>
      <c r="C116" s="37" t="s">
        <v>35</v>
      </c>
      <c r="D116" s="37"/>
      <c r="E116" s="38">
        <v>44365</v>
      </c>
      <c r="F116" s="37">
        <v>15</v>
      </c>
      <c r="G116" s="39">
        <f t="shared" si="9"/>
        <v>49843.75</v>
      </c>
      <c r="H116" s="52" t="s">
        <v>572</v>
      </c>
      <c r="I116" s="40" t="s">
        <v>573</v>
      </c>
      <c r="J116" s="37" t="s">
        <v>117</v>
      </c>
      <c r="K116" s="41"/>
      <c r="L116" s="42" t="s">
        <v>39</v>
      </c>
      <c r="M116" s="42" t="s">
        <v>574</v>
      </c>
      <c r="N116" s="43">
        <v>52016.27</v>
      </c>
      <c r="O116" s="44">
        <v>0</v>
      </c>
      <c r="P116" s="44">
        <v>0</v>
      </c>
      <c r="Q116" s="44"/>
      <c r="R116" s="44"/>
      <c r="S116" s="44">
        <v>0</v>
      </c>
      <c r="T116" s="44"/>
      <c r="U116" s="44"/>
      <c r="V116" s="44"/>
      <c r="W116" s="44"/>
      <c r="X116" s="44"/>
      <c r="Y116" s="44">
        <v>0</v>
      </c>
      <c r="Z116" s="44"/>
      <c r="AA116" s="43">
        <f t="shared" si="10"/>
        <v>0</v>
      </c>
      <c r="AB116" s="43">
        <f t="shared" si="11"/>
        <v>52016.27</v>
      </c>
      <c r="AC116" s="45"/>
      <c r="AD116" s="46">
        <f t="shared" si="12"/>
        <v>52016.27</v>
      </c>
      <c r="AE116" s="41"/>
      <c r="AF116" s="47">
        <f t="shared" si="15"/>
        <v>0</v>
      </c>
      <c r="AG116" s="47">
        <f t="shared" si="15"/>
        <v>0</v>
      </c>
      <c r="AH116" s="47">
        <f t="shared" si="13"/>
        <v>0</v>
      </c>
      <c r="AI116" s="48"/>
      <c r="AJ116" s="49"/>
      <c r="AK116" s="50"/>
      <c r="AL116" s="50"/>
      <c r="AM116" s="47"/>
      <c r="AN116" s="47"/>
      <c r="AO116" s="51"/>
      <c r="AP116" s="49"/>
      <c r="AQ116" s="50"/>
      <c r="AR116" s="49"/>
      <c r="AS116" s="47"/>
      <c r="AT116" s="47"/>
      <c r="AU116" s="51"/>
      <c r="AV116" s="49"/>
      <c r="AW116" s="50"/>
      <c r="AX116" s="49"/>
      <c r="AY116" s="47"/>
      <c r="AZ116" s="47"/>
      <c r="BA116" s="51"/>
      <c r="BB116" s="49"/>
      <c r="BC116" s="50"/>
      <c r="BD116" s="49"/>
      <c r="BE116" s="47"/>
      <c r="BF116" s="47"/>
    </row>
    <row r="117" spans="2:58" s="7" customFormat="1" ht="33.75" customHeight="1" x14ac:dyDescent="0.15">
      <c r="B117" s="37" t="s">
        <v>483</v>
      </c>
      <c r="C117" s="37" t="s">
        <v>35</v>
      </c>
      <c r="D117" s="37" t="s">
        <v>575</v>
      </c>
      <c r="E117" s="38">
        <v>44399</v>
      </c>
      <c r="F117" s="37">
        <v>10</v>
      </c>
      <c r="G117" s="39">
        <f t="shared" si="9"/>
        <v>48051.5</v>
      </c>
      <c r="H117" s="52" t="s">
        <v>576</v>
      </c>
      <c r="I117" s="40" t="s">
        <v>577</v>
      </c>
      <c r="J117" s="37" t="s">
        <v>578</v>
      </c>
      <c r="K117" s="41"/>
      <c r="L117" s="42" t="s">
        <v>39</v>
      </c>
      <c r="M117" s="42" t="s">
        <v>579</v>
      </c>
      <c r="N117" s="43">
        <v>59290.94</v>
      </c>
      <c r="O117" s="44">
        <v>0</v>
      </c>
      <c r="P117" s="44">
        <v>0</v>
      </c>
      <c r="Q117" s="44"/>
      <c r="R117" s="44"/>
      <c r="S117" s="44">
        <v>0</v>
      </c>
      <c r="T117" s="44"/>
      <c r="U117" s="44"/>
      <c r="V117" s="44"/>
      <c r="W117" s="44"/>
      <c r="X117" s="44"/>
      <c r="Y117" s="44">
        <v>56050.8</v>
      </c>
      <c r="Z117" s="44"/>
      <c r="AA117" s="43">
        <f t="shared" si="10"/>
        <v>56050.8</v>
      </c>
      <c r="AB117" s="43">
        <f t="shared" si="11"/>
        <v>3240.14</v>
      </c>
      <c r="AC117" s="45"/>
      <c r="AD117" s="46">
        <f t="shared" si="12"/>
        <v>0</v>
      </c>
      <c r="AE117" s="41"/>
      <c r="AF117" s="47">
        <f t="shared" si="15"/>
        <v>3240.14</v>
      </c>
      <c r="AG117" s="47">
        <f t="shared" si="15"/>
        <v>0</v>
      </c>
      <c r="AH117" s="47">
        <f t="shared" si="13"/>
        <v>3240.14</v>
      </c>
      <c r="AI117" s="48"/>
      <c r="AJ117" s="49" t="s">
        <v>580</v>
      </c>
      <c r="AK117" s="50" t="s">
        <v>581</v>
      </c>
      <c r="AL117" s="50" t="s">
        <v>406</v>
      </c>
      <c r="AM117" s="47">
        <v>3240.14</v>
      </c>
      <c r="AN117" s="47"/>
      <c r="AO117" s="51"/>
      <c r="AP117" s="49"/>
      <c r="AQ117" s="50"/>
      <c r="AR117" s="49"/>
      <c r="AS117" s="47"/>
      <c r="AT117" s="47"/>
      <c r="AU117" s="51"/>
      <c r="AV117" s="49"/>
      <c r="AW117" s="50"/>
      <c r="AX117" s="49"/>
      <c r="AY117" s="47"/>
      <c r="AZ117" s="47"/>
      <c r="BA117" s="51"/>
      <c r="BB117" s="49"/>
      <c r="BC117" s="50"/>
      <c r="BD117" s="49"/>
      <c r="BE117" s="47"/>
      <c r="BF117" s="47"/>
    </row>
    <row r="118" spans="2:58" s="7" customFormat="1" ht="33.75" customHeight="1" x14ac:dyDescent="0.15">
      <c r="B118" s="37" t="s">
        <v>101</v>
      </c>
      <c r="C118" s="37" t="s">
        <v>35</v>
      </c>
      <c r="D118" s="37" t="s">
        <v>582</v>
      </c>
      <c r="E118" s="38">
        <v>44404</v>
      </c>
      <c r="F118" s="37">
        <v>20</v>
      </c>
      <c r="G118" s="39">
        <f t="shared" si="9"/>
        <v>51709</v>
      </c>
      <c r="H118" s="52" t="s">
        <v>583</v>
      </c>
      <c r="I118" s="40" t="s">
        <v>584</v>
      </c>
      <c r="J118" s="37" t="s">
        <v>585</v>
      </c>
      <c r="K118" s="41"/>
      <c r="L118" s="42" t="s">
        <v>39</v>
      </c>
      <c r="M118" s="42" t="s">
        <v>586</v>
      </c>
      <c r="N118" s="43">
        <v>9486.48</v>
      </c>
      <c r="O118" s="44">
        <v>0</v>
      </c>
      <c r="P118" s="44">
        <v>0</v>
      </c>
      <c r="Q118" s="44"/>
      <c r="R118" s="44"/>
      <c r="S118" s="44">
        <v>0</v>
      </c>
      <c r="T118" s="44"/>
      <c r="U118" s="44"/>
      <c r="V118" s="44"/>
      <c r="W118" s="44"/>
      <c r="X118" s="44"/>
      <c r="Y118" s="44">
        <v>0</v>
      </c>
      <c r="Z118" s="44"/>
      <c r="AA118" s="43">
        <f t="shared" si="10"/>
        <v>0</v>
      </c>
      <c r="AB118" s="43">
        <f t="shared" si="11"/>
        <v>9486.48</v>
      </c>
      <c r="AC118" s="45"/>
      <c r="AD118" s="46">
        <f t="shared" si="12"/>
        <v>9486.48</v>
      </c>
      <c r="AE118" s="41"/>
      <c r="AF118" s="47">
        <f t="shared" si="15"/>
        <v>0</v>
      </c>
      <c r="AG118" s="47">
        <f t="shared" si="15"/>
        <v>0</v>
      </c>
      <c r="AH118" s="47">
        <f t="shared" si="13"/>
        <v>0</v>
      </c>
      <c r="AI118" s="48"/>
      <c r="AJ118" s="49"/>
      <c r="AK118" s="50"/>
      <c r="AL118" s="50"/>
      <c r="AM118" s="47"/>
      <c r="AN118" s="47"/>
      <c r="AO118" s="51"/>
      <c r="AP118" s="49"/>
      <c r="AQ118" s="50"/>
      <c r="AR118" s="49"/>
      <c r="AS118" s="47"/>
      <c r="AT118" s="47"/>
      <c r="AU118" s="51"/>
      <c r="AV118" s="49"/>
      <c r="AW118" s="50"/>
      <c r="AX118" s="49"/>
      <c r="AY118" s="47"/>
      <c r="AZ118" s="47"/>
      <c r="BA118" s="51"/>
      <c r="BB118" s="49"/>
      <c r="BC118" s="50"/>
      <c r="BD118" s="49"/>
      <c r="BE118" s="47"/>
      <c r="BF118" s="47"/>
    </row>
    <row r="119" spans="2:58" s="7" customFormat="1" ht="33.75" customHeight="1" x14ac:dyDescent="0.15">
      <c r="B119" s="37" t="s">
        <v>445</v>
      </c>
      <c r="C119" s="37" t="s">
        <v>35</v>
      </c>
      <c r="D119" s="37" t="s">
        <v>587</v>
      </c>
      <c r="E119" s="38">
        <v>44406</v>
      </c>
      <c r="F119" s="37">
        <v>20</v>
      </c>
      <c r="G119" s="39">
        <f t="shared" si="9"/>
        <v>51711</v>
      </c>
      <c r="H119" s="52" t="s">
        <v>588</v>
      </c>
      <c r="I119" s="40" t="s">
        <v>589</v>
      </c>
      <c r="J119" s="37" t="s">
        <v>590</v>
      </c>
      <c r="K119" s="41"/>
      <c r="L119" s="42" t="s">
        <v>39</v>
      </c>
      <c r="M119" s="42" t="s">
        <v>591</v>
      </c>
      <c r="N119" s="43">
        <v>21966</v>
      </c>
      <c r="O119" s="44">
        <v>0</v>
      </c>
      <c r="P119" s="44">
        <v>0</v>
      </c>
      <c r="Q119" s="44"/>
      <c r="R119" s="44"/>
      <c r="S119" s="44">
        <v>0</v>
      </c>
      <c r="T119" s="44"/>
      <c r="U119" s="44"/>
      <c r="V119" s="44"/>
      <c r="W119" s="44"/>
      <c r="X119" s="44">
        <v>12766.31</v>
      </c>
      <c r="Y119" s="44">
        <v>0</v>
      </c>
      <c r="Z119" s="44"/>
      <c r="AA119" s="43">
        <f t="shared" si="10"/>
        <v>12766.31</v>
      </c>
      <c r="AB119" s="43">
        <f t="shared" si="11"/>
        <v>7987.4</v>
      </c>
      <c r="AC119" s="45"/>
      <c r="AD119" s="46">
        <f t="shared" si="12"/>
        <v>0</v>
      </c>
      <c r="AE119" s="41"/>
      <c r="AF119" s="47">
        <f t="shared" si="15"/>
        <v>9199.69</v>
      </c>
      <c r="AG119" s="47">
        <f t="shared" si="15"/>
        <v>1212.29</v>
      </c>
      <c r="AH119" s="47">
        <f t="shared" si="13"/>
        <v>7987.4000000000005</v>
      </c>
      <c r="AI119" s="48"/>
      <c r="AJ119" s="49" t="s">
        <v>592</v>
      </c>
      <c r="AK119" s="50">
        <v>48295980</v>
      </c>
      <c r="AL119" s="50" t="s">
        <v>43</v>
      </c>
      <c r="AM119" s="47">
        <v>9199.69</v>
      </c>
      <c r="AN119" s="47">
        <v>1212.29</v>
      </c>
      <c r="AO119" s="51"/>
      <c r="AP119" s="49"/>
      <c r="AQ119" s="50"/>
      <c r="AR119" s="49"/>
      <c r="AS119" s="47"/>
      <c r="AT119" s="47"/>
      <c r="AU119" s="51"/>
      <c r="AV119" s="49"/>
      <c r="AW119" s="50"/>
      <c r="AX119" s="49"/>
      <c r="AY119" s="47"/>
      <c r="AZ119" s="47"/>
      <c r="BA119" s="51"/>
      <c r="BB119" s="49"/>
      <c r="BC119" s="50"/>
      <c r="BD119" s="49"/>
      <c r="BE119" s="47"/>
      <c r="BF119" s="47"/>
    </row>
    <row r="120" spans="2:58" s="7" customFormat="1" ht="33.75" customHeight="1" x14ac:dyDescent="0.15">
      <c r="B120" s="37" t="s">
        <v>445</v>
      </c>
      <c r="C120" s="37" t="s">
        <v>35</v>
      </c>
      <c r="D120" s="37" t="s">
        <v>587</v>
      </c>
      <c r="E120" s="38">
        <v>44406</v>
      </c>
      <c r="F120" s="37">
        <v>20</v>
      </c>
      <c r="G120" s="39">
        <f t="shared" si="9"/>
        <v>51711</v>
      </c>
      <c r="H120" s="52" t="s">
        <v>588</v>
      </c>
      <c r="I120" s="40" t="s">
        <v>589</v>
      </c>
      <c r="J120" s="37" t="s">
        <v>590</v>
      </c>
      <c r="K120" s="41"/>
      <c r="L120" s="42" t="s">
        <v>39</v>
      </c>
      <c r="M120" s="42" t="s">
        <v>591</v>
      </c>
      <c r="N120" s="43">
        <v>8118.54</v>
      </c>
      <c r="O120" s="44">
        <v>0</v>
      </c>
      <c r="P120" s="44">
        <v>0</v>
      </c>
      <c r="Q120" s="44"/>
      <c r="R120" s="44"/>
      <c r="S120" s="44">
        <v>0</v>
      </c>
      <c r="T120" s="44"/>
      <c r="U120" s="44"/>
      <c r="V120" s="44"/>
      <c r="W120" s="44"/>
      <c r="X120" s="44"/>
      <c r="Y120" s="44">
        <v>0</v>
      </c>
      <c r="Z120" s="44"/>
      <c r="AA120" s="43">
        <f t="shared" si="10"/>
        <v>0</v>
      </c>
      <c r="AB120" s="43">
        <f t="shared" si="11"/>
        <v>6906.25</v>
      </c>
      <c r="AC120" s="45"/>
      <c r="AD120" s="46">
        <f t="shared" si="12"/>
        <v>0</v>
      </c>
      <c r="AE120" s="41"/>
      <c r="AF120" s="47">
        <f t="shared" si="15"/>
        <v>8118.54</v>
      </c>
      <c r="AG120" s="47">
        <f t="shared" si="15"/>
        <v>1212.29</v>
      </c>
      <c r="AH120" s="47">
        <f t="shared" si="13"/>
        <v>6906.25</v>
      </c>
      <c r="AI120" s="48"/>
      <c r="AJ120" s="49" t="s">
        <v>592</v>
      </c>
      <c r="AK120" s="50">
        <v>48295980</v>
      </c>
      <c r="AL120" s="50" t="s">
        <v>43</v>
      </c>
      <c r="AM120" s="47">
        <v>8118.54</v>
      </c>
      <c r="AN120" s="47">
        <v>1212.29</v>
      </c>
      <c r="AO120" s="51"/>
      <c r="AP120" s="49"/>
      <c r="AQ120" s="50"/>
      <c r="AR120" s="49"/>
      <c r="AS120" s="47"/>
      <c r="AT120" s="47"/>
      <c r="AU120" s="51"/>
      <c r="AV120" s="49"/>
      <c r="AW120" s="50"/>
      <c r="AX120" s="49"/>
      <c r="AY120" s="47"/>
      <c r="AZ120" s="47"/>
      <c r="BA120" s="51"/>
      <c r="BB120" s="49"/>
      <c r="BC120" s="50"/>
      <c r="BD120" s="49"/>
      <c r="BE120" s="47"/>
      <c r="BF120" s="47"/>
    </row>
    <row r="121" spans="2:58" s="7" customFormat="1" ht="33.75" customHeight="1" x14ac:dyDescent="0.15">
      <c r="B121" s="37" t="s">
        <v>399</v>
      </c>
      <c r="C121" s="37" t="s">
        <v>35</v>
      </c>
      <c r="D121" s="37" t="s">
        <v>593</v>
      </c>
      <c r="E121" s="38">
        <v>44407</v>
      </c>
      <c r="F121" s="37">
        <v>10</v>
      </c>
      <c r="G121" s="39">
        <f t="shared" si="9"/>
        <v>48059.5</v>
      </c>
      <c r="H121" s="52" t="s">
        <v>594</v>
      </c>
      <c r="I121" s="40" t="s">
        <v>595</v>
      </c>
      <c r="J121" s="37" t="s">
        <v>221</v>
      </c>
      <c r="K121" s="41"/>
      <c r="L121" s="42" t="s">
        <v>39</v>
      </c>
      <c r="M121" s="42" t="s">
        <v>596</v>
      </c>
      <c r="N121" s="43">
        <v>51851.56</v>
      </c>
      <c r="O121" s="44">
        <v>0</v>
      </c>
      <c r="P121" s="44">
        <v>0</v>
      </c>
      <c r="Q121" s="44"/>
      <c r="R121" s="44"/>
      <c r="S121" s="44">
        <v>0</v>
      </c>
      <c r="T121" s="44"/>
      <c r="U121" s="44"/>
      <c r="V121" s="44"/>
      <c r="W121" s="44"/>
      <c r="X121" s="44"/>
      <c r="Y121" s="44">
        <v>0</v>
      </c>
      <c r="Z121" s="44"/>
      <c r="AA121" s="43">
        <f t="shared" si="10"/>
        <v>0</v>
      </c>
      <c r="AB121" s="43">
        <f t="shared" si="11"/>
        <v>51851.56</v>
      </c>
      <c r="AC121" s="45"/>
      <c r="AD121" s="46">
        <f t="shared" si="12"/>
        <v>51851.56</v>
      </c>
      <c r="AE121" s="41"/>
      <c r="AF121" s="47">
        <f t="shared" si="15"/>
        <v>0</v>
      </c>
      <c r="AG121" s="47">
        <f t="shared" si="15"/>
        <v>0</v>
      </c>
      <c r="AH121" s="47">
        <f t="shared" si="13"/>
        <v>0</v>
      </c>
      <c r="AI121" s="48"/>
      <c r="AJ121" s="49"/>
      <c r="AK121" s="50"/>
      <c r="AL121" s="50"/>
      <c r="AM121" s="47"/>
      <c r="AN121" s="47"/>
      <c r="AO121" s="51"/>
      <c r="AP121" s="49"/>
      <c r="AQ121" s="50"/>
      <c r="AR121" s="49"/>
      <c r="AS121" s="47"/>
      <c r="AT121" s="47"/>
      <c r="AU121" s="51"/>
      <c r="AV121" s="49"/>
      <c r="AW121" s="50"/>
      <c r="AX121" s="49"/>
      <c r="AY121" s="47"/>
      <c r="AZ121" s="47"/>
      <c r="BA121" s="51"/>
      <c r="BB121" s="49"/>
      <c r="BC121" s="50"/>
      <c r="BD121" s="49"/>
      <c r="BE121" s="47"/>
      <c r="BF121" s="47"/>
    </row>
    <row r="122" spans="2:58" s="7" customFormat="1" ht="33.75" customHeight="1" x14ac:dyDescent="0.15">
      <c r="B122" s="37" t="s">
        <v>445</v>
      </c>
      <c r="C122" s="37" t="s">
        <v>35</v>
      </c>
      <c r="D122" s="37" t="s">
        <v>597</v>
      </c>
      <c r="E122" s="38">
        <v>44414</v>
      </c>
      <c r="F122" s="37">
        <v>5</v>
      </c>
      <c r="G122" s="39">
        <f t="shared" si="9"/>
        <v>46240.25</v>
      </c>
      <c r="H122" s="52" t="s">
        <v>598</v>
      </c>
      <c r="I122" s="40" t="s">
        <v>599</v>
      </c>
      <c r="J122" s="37" t="s">
        <v>600</v>
      </c>
      <c r="K122" s="41"/>
      <c r="L122" s="42" t="s">
        <v>39</v>
      </c>
      <c r="M122" s="42" t="s">
        <v>601</v>
      </c>
      <c r="N122" s="43">
        <v>2981.75</v>
      </c>
      <c r="O122" s="44">
        <v>0</v>
      </c>
      <c r="P122" s="44">
        <v>0</v>
      </c>
      <c r="Q122" s="44"/>
      <c r="R122" s="44"/>
      <c r="S122" s="44">
        <v>0</v>
      </c>
      <c r="T122" s="44"/>
      <c r="U122" s="44"/>
      <c r="V122" s="44"/>
      <c r="W122" s="44"/>
      <c r="X122" s="44"/>
      <c r="Y122" s="44">
        <v>0</v>
      </c>
      <c r="Z122" s="44"/>
      <c r="AA122" s="43">
        <f t="shared" si="10"/>
        <v>0</v>
      </c>
      <c r="AB122" s="43">
        <f t="shared" si="11"/>
        <v>2981.75</v>
      </c>
      <c r="AC122" s="45"/>
      <c r="AD122" s="46">
        <f t="shared" si="12"/>
        <v>2981.75</v>
      </c>
      <c r="AE122" s="41"/>
      <c r="AF122" s="47">
        <f t="shared" si="15"/>
        <v>0</v>
      </c>
      <c r="AG122" s="47">
        <f t="shared" si="15"/>
        <v>0</v>
      </c>
      <c r="AH122" s="47">
        <f t="shared" si="13"/>
        <v>0</v>
      </c>
      <c r="AI122" s="48"/>
      <c r="AJ122" s="49"/>
      <c r="AK122" s="50"/>
      <c r="AL122" s="50"/>
      <c r="AM122" s="47"/>
      <c r="AN122" s="47"/>
      <c r="AO122" s="51"/>
      <c r="AP122" s="49"/>
      <c r="AQ122" s="50"/>
      <c r="AR122" s="49"/>
      <c r="AS122" s="47"/>
      <c r="AT122" s="47"/>
      <c r="AU122" s="51"/>
      <c r="AV122" s="49"/>
      <c r="AW122" s="50"/>
      <c r="AX122" s="49"/>
      <c r="AY122" s="47"/>
      <c r="AZ122" s="47"/>
      <c r="BA122" s="51"/>
      <c r="BB122" s="49"/>
      <c r="BC122" s="50"/>
      <c r="BD122" s="49"/>
      <c r="BE122" s="47"/>
      <c r="BF122" s="47"/>
    </row>
    <row r="123" spans="2:58" s="7" customFormat="1" ht="33.75" customHeight="1" x14ac:dyDescent="0.15">
      <c r="B123" s="37" t="s">
        <v>142</v>
      </c>
      <c r="C123" s="37" t="s">
        <v>35</v>
      </c>
      <c r="D123" s="37" t="s">
        <v>602</v>
      </c>
      <c r="E123" s="38">
        <v>44434</v>
      </c>
      <c r="F123" s="37">
        <v>10</v>
      </c>
      <c r="G123" s="39">
        <f t="shared" si="9"/>
        <v>48086.5</v>
      </c>
      <c r="H123" s="52" t="s">
        <v>603</v>
      </c>
      <c r="I123" s="40" t="s">
        <v>604</v>
      </c>
      <c r="J123" s="37" t="s">
        <v>88</v>
      </c>
      <c r="K123" s="41"/>
      <c r="L123" s="42" t="s">
        <v>39</v>
      </c>
      <c r="M123" s="42" t="s">
        <v>605</v>
      </c>
      <c r="N123" s="43">
        <v>110406.17</v>
      </c>
      <c r="O123" s="44">
        <v>0</v>
      </c>
      <c r="P123" s="44">
        <v>0</v>
      </c>
      <c r="Q123" s="44"/>
      <c r="R123" s="44"/>
      <c r="S123" s="44">
        <v>0</v>
      </c>
      <c r="T123" s="44"/>
      <c r="U123" s="44"/>
      <c r="V123" s="44"/>
      <c r="W123" s="44"/>
      <c r="X123" s="44"/>
      <c r="Y123" s="44">
        <v>0</v>
      </c>
      <c r="Z123" s="44">
        <v>62994.89</v>
      </c>
      <c r="AA123" s="43">
        <f t="shared" si="10"/>
        <v>62994.89</v>
      </c>
      <c r="AB123" s="43">
        <f t="shared" si="11"/>
        <v>47411.28</v>
      </c>
      <c r="AC123" s="45"/>
      <c r="AD123" s="46">
        <f t="shared" si="12"/>
        <v>45215.17</v>
      </c>
      <c r="AE123" s="41"/>
      <c r="AF123" s="47">
        <f t="shared" si="15"/>
        <v>2196.11</v>
      </c>
      <c r="AG123" s="47">
        <f t="shared" si="15"/>
        <v>0</v>
      </c>
      <c r="AH123" s="47">
        <f t="shared" si="13"/>
        <v>2196.11</v>
      </c>
      <c r="AI123" s="48"/>
      <c r="AJ123" s="49" t="s">
        <v>606</v>
      </c>
      <c r="AK123" s="50">
        <v>59804829</v>
      </c>
      <c r="AL123" s="50" t="s">
        <v>43</v>
      </c>
      <c r="AM123" s="47">
        <v>2196.11</v>
      </c>
      <c r="AN123" s="47"/>
      <c r="AO123" s="51"/>
      <c r="AP123" s="49"/>
      <c r="AQ123" s="50"/>
      <c r="AR123" s="49"/>
      <c r="AS123" s="47"/>
      <c r="AT123" s="47"/>
      <c r="AU123" s="51"/>
      <c r="AV123" s="49"/>
      <c r="AW123" s="50"/>
      <c r="AX123" s="49"/>
      <c r="AY123" s="47"/>
      <c r="AZ123" s="47"/>
      <c r="BA123" s="51"/>
      <c r="BB123" s="49"/>
      <c r="BC123" s="50"/>
      <c r="BD123" s="49"/>
      <c r="BE123" s="47"/>
      <c r="BF123" s="47"/>
    </row>
    <row r="124" spans="2:58" s="7" customFormat="1" ht="33.75" customHeight="1" x14ac:dyDescent="0.15">
      <c r="B124" s="37" t="s">
        <v>73</v>
      </c>
      <c r="C124" s="37" t="s">
        <v>35</v>
      </c>
      <c r="D124" s="37" t="s">
        <v>607</v>
      </c>
      <c r="E124" s="38">
        <v>44453</v>
      </c>
      <c r="F124" s="37">
        <v>10</v>
      </c>
      <c r="G124" s="39">
        <f t="shared" si="9"/>
        <v>48105.5</v>
      </c>
      <c r="H124" s="52" t="s">
        <v>608</v>
      </c>
      <c r="I124" s="40" t="s">
        <v>609</v>
      </c>
      <c r="J124" s="37" t="s">
        <v>610</v>
      </c>
      <c r="K124" s="41"/>
      <c r="L124" s="42" t="s">
        <v>39</v>
      </c>
      <c r="M124" s="42" t="s">
        <v>611</v>
      </c>
      <c r="N124" s="43">
        <v>7959.68</v>
      </c>
      <c r="O124" s="44">
        <v>0</v>
      </c>
      <c r="P124" s="44">
        <v>0</v>
      </c>
      <c r="Q124" s="44"/>
      <c r="R124" s="44"/>
      <c r="S124" s="44">
        <v>0</v>
      </c>
      <c r="T124" s="44"/>
      <c r="U124" s="44"/>
      <c r="V124" s="44"/>
      <c r="W124" s="44"/>
      <c r="X124" s="44"/>
      <c r="Y124" s="44">
        <v>0</v>
      </c>
      <c r="Z124" s="44"/>
      <c r="AA124" s="43">
        <f t="shared" si="10"/>
        <v>0</v>
      </c>
      <c r="AB124" s="43">
        <f t="shared" si="11"/>
        <v>0</v>
      </c>
      <c r="AC124" s="45"/>
      <c r="AD124" s="46">
        <f t="shared" si="12"/>
        <v>0</v>
      </c>
      <c r="AE124" s="41"/>
      <c r="AF124" s="47">
        <f t="shared" si="15"/>
        <v>7959.68</v>
      </c>
      <c r="AG124" s="47">
        <f t="shared" si="15"/>
        <v>7959.68</v>
      </c>
      <c r="AH124" s="47">
        <f t="shared" si="13"/>
        <v>0</v>
      </c>
      <c r="AI124" s="48"/>
      <c r="AJ124" s="49" t="s">
        <v>110</v>
      </c>
      <c r="AK124" s="50">
        <v>48295980</v>
      </c>
      <c r="AL124" s="50" t="s">
        <v>43</v>
      </c>
      <c r="AM124" s="47">
        <v>7959.68</v>
      </c>
      <c r="AN124" s="47">
        <v>7959.68</v>
      </c>
      <c r="AO124" s="51"/>
      <c r="AP124" s="49"/>
      <c r="AQ124" s="50"/>
      <c r="AR124" s="49"/>
      <c r="AS124" s="47"/>
      <c r="AT124" s="47"/>
      <c r="AU124" s="51"/>
      <c r="AV124" s="49"/>
      <c r="AW124" s="50"/>
      <c r="AX124" s="49"/>
      <c r="AY124" s="47"/>
      <c r="AZ124" s="47"/>
      <c r="BA124" s="51"/>
      <c r="BB124" s="49"/>
      <c r="BC124" s="50"/>
      <c r="BD124" s="49"/>
      <c r="BE124" s="47"/>
      <c r="BF124" s="47"/>
    </row>
    <row r="125" spans="2:58" s="7" customFormat="1" ht="33.75" customHeight="1" x14ac:dyDescent="0.15">
      <c r="B125" s="37" t="s">
        <v>483</v>
      </c>
      <c r="C125" s="37" t="s">
        <v>61</v>
      </c>
      <c r="D125" s="37"/>
      <c r="E125" s="38">
        <v>44453</v>
      </c>
      <c r="F125" s="37">
        <v>10</v>
      </c>
      <c r="G125" s="39">
        <f t="shared" si="9"/>
        <v>48105.5</v>
      </c>
      <c r="H125" s="52" t="s">
        <v>576</v>
      </c>
      <c r="I125" s="40" t="s">
        <v>577</v>
      </c>
      <c r="J125" s="37" t="s">
        <v>578</v>
      </c>
      <c r="K125" s="41"/>
      <c r="L125" s="42" t="s">
        <v>65</v>
      </c>
      <c r="M125" s="42" t="s">
        <v>612</v>
      </c>
      <c r="N125" s="43">
        <v>312649.98</v>
      </c>
      <c r="O125" s="44">
        <v>0</v>
      </c>
      <c r="P125" s="44">
        <v>0</v>
      </c>
      <c r="Q125" s="44"/>
      <c r="R125" s="44"/>
      <c r="S125" s="44">
        <v>0</v>
      </c>
      <c r="T125" s="44"/>
      <c r="U125" s="44"/>
      <c r="V125" s="44"/>
      <c r="W125" s="44"/>
      <c r="X125" s="44"/>
      <c r="Y125" s="44">
        <v>0</v>
      </c>
      <c r="Z125" s="44"/>
      <c r="AA125" s="43">
        <f t="shared" si="10"/>
        <v>0</v>
      </c>
      <c r="AB125" s="43">
        <f t="shared" si="11"/>
        <v>312649.98</v>
      </c>
      <c r="AC125" s="45"/>
      <c r="AD125" s="46">
        <f t="shared" si="12"/>
        <v>0</v>
      </c>
      <c r="AE125" s="41"/>
      <c r="AF125" s="47">
        <f t="shared" si="15"/>
        <v>312649.98</v>
      </c>
      <c r="AG125" s="47">
        <f t="shared" si="15"/>
        <v>0</v>
      </c>
      <c r="AH125" s="47">
        <f t="shared" si="13"/>
        <v>312649.98</v>
      </c>
      <c r="AI125" s="48"/>
      <c r="AJ125" s="49" t="s">
        <v>613</v>
      </c>
      <c r="AK125" s="50" t="s">
        <v>120</v>
      </c>
      <c r="AL125" s="50" t="s">
        <v>121</v>
      </c>
      <c r="AM125" s="47">
        <v>49558.75</v>
      </c>
      <c r="AN125" s="47"/>
      <c r="AO125" s="51"/>
      <c r="AP125" s="49" t="s">
        <v>614</v>
      </c>
      <c r="AQ125" s="50" t="s">
        <v>615</v>
      </c>
      <c r="AR125" s="49" t="s">
        <v>121</v>
      </c>
      <c r="AS125" s="47">
        <v>263091.23</v>
      </c>
      <c r="AT125" s="47"/>
      <c r="AU125" s="51"/>
      <c r="AV125" s="49"/>
      <c r="AW125" s="50"/>
      <c r="AX125" s="49"/>
      <c r="AY125" s="47"/>
      <c r="AZ125" s="47"/>
      <c r="BA125" s="51"/>
      <c r="BB125" s="49"/>
      <c r="BC125" s="50"/>
      <c r="BD125" s="49"/>
      <c r="BE125" s="47"/>
      <c r="BF125" s="47"/>
    </row>
    <row r="126" spans="2:58" s="7" customFormat="1" ht="33.75" customHeight="1" x14ac:dyDescent="0.15">
      <c r="B126" s="37" t="s">
        <v>95</v>
      </c>
      <c r="C126" s="37" t="s">
        <v>35</v>
      </c>
      <c r="D126" s="37" t="s">
        <v>616</v>
      </c>
      <c r="E126" s="38">
        <v>44461</v>
      </c>
      <c r="F126" s="37">
        <v>10</v>
      </c>
      <c r="G126" s="39">
        <f t="shared" si="9"/>
        <v>48113.5</v>
      </c>
      <c r="H126" s="52" t="s">
        <v>617</v>
      </c>
      <c r="I126" s="40" t="s">
        <v>618</v>
      </c>
      <c r="J126" s="37" t="s">
        <v>619</v>
      </c>
      <c r="K126" s="41"/>
      <c r="L126" s="42" t="s">
        <v>39</v>
      </c>
      <c r="M126" s="42" t="s">
        <v>620</v>
      </c>
      <c r="N126" s="43">
        <v>8000.38</v>
      </c>
      <c r="O126" s="44">
        <v>0</v>
      </c>
      <c r="P126" s="44">
        <v>0</v>
      </c>
      <c r="Q126" s="44"/>
      <c r="R126" s="44"/>
      <c r="S126" s="44">
        <v>0</v>
      </c>
      <c r="T126" s="44"/>
      <c r="U126" s="44"/>
      <c r="V126" s="44"/>
      <c r="W126" s="44"/>
      <c r="X126" s="44"/>
      <c r="Y126" s="44">
        <v>0</v>
      </c>
      <c r="Z126" s="44"/>
      <c r="AA126" s="43">
        <f t="shared" si="10"/>
        <v>0</v>
      </c>
      <c r="AB126" s="43">
        <f t="shared" si="11"/>
        <v>8000.38</v>
      </c>
      <c r="AC126" s="45"/>
      <c r="AD126" s="46">
        <f t="shared" si="12"/>
        <v>0</v>
      </c>
      <c r="AE126" s="41"/>
      <c r="AF126" s="47">
        <f t="shared" si="15"/>
        <v>8000.38</v>
      </c>
      <c r="AG126" s="47">
        <f t="shared" si="15"/>
        <v>0</v>
      </c>
      <c r="AH126" s="47">
        <f t="shared" si="13"/>
        <v>8000.38</v>
      </c>
      <c r="AI126" s="48"/>
      <c r="AJ126" s="49" t="s">
        <v>285</v>
      </c>
      <c r="AK126" s="50">
        <v>48295920</v>
      </c>
      <c r="AL126" s="50" t="s">
        <v>43</v>
      </c>
      <c r="AM126" s="47">
        <v>8000.38</v>
      </c>
      <c r="AN126" s="47"/>
      <c r="AO126" s="51"/>
      <c r="AP126" s="49"/>
      <c r="AQ126" s="50"/>
      <c r="AR126" s="49"/>
      <c r="AS126" s="47"/>
      <c r="AT126" s="47"/>
      <c r="AU126" s="51"/>
      <c r="AV126" s="49"/>
      <c r="AW126" s="50"/>
      <c r="AX126" s="49"/>
      <c r="AY126" s="47"/>
      <c r="AZ126" s="47"/>
      <c r="BA126" s="51"/>
      <c r="BB126" s="49"/>
      <c r="BC126" s="50"/>
      <c r="BD126" s="49"/>
      <c r="BE126" s="47"/>
      <c r="BF126" s="47"/>
    </row>
    <row r="127" spans="2:58" s="7" customFormat="1" ht="33.75" customHeight="1" x14ac:dyDescent="0.15">
      <c r="B127" s="37" t="s">
        <v>142</v>
      </c>
      <c r="C127" s="37" t="s">
        <v>35</v>
      </c>
      <c r="D127" s="37" t="s">
        <v>602</v>
      </c>
      <c r="E127" s="38">
        <v>44469</v>
      </c>
      <c r="F127" s="37">
        <v>10</v>
      </c>
      <c r="G127" s="39">
        <f t="shared" si="9"/>
        <v>48121.5</v>
      </c>
      <c r="H127" s="52" t="s">
        <v>621</v>
      </c>
      <c r="I127" s="40" t="s">
        <v>622</v>
      </c>
      <c r="J127" s="37" t="s">
        <v>623</v>
      </c>
      <c r="K127" s="41"/>
      <c r="L127" s="42" t="s">
        <v>39</v>
      </c>
      <c r="M127" s="42" t="s">
        <v>624</v>
      </c>
      <c r="N127" s="43">
        <v>8924.11</v>
      </c>
      <c r="O127" s="44">
        <v>0</v>
      </c>
      <c r="P127" s="44">
        <v>0</v>
      </c>
      <c r="Q127" s="44"/>
      <c r="R127" s="44"/>
      <c r="S127" s="44">
        <v>0</v>
      </c>
      <c r="T127" s="44"/>
      <c r="U127" s="44"/>
      <c r="V127" s="44"/>
      <c r="W127" s="44"/>
      <c r="X127" s="44"/>
      <c r="Y127" s="44">
        <v>0</v>
      </c>
      <c r="Z127" s="44"/>
      <c r="AA127" s="43">
        <f t="shared" si="10"/>
        <v>0</v>
      </c>
      <c r="AB127" s="43">
        <f t="shared" si="11"/>
        <v>8924.11</v>
      </c>
      <c r="AC127" s="45"/>
      <c r="AD127" s="46">
        <f t="shared" si="12"/>
        <v>8924.11</v>
      </c>
      <c r="AE127" s="41"/>
      <c r="AF127" s="47">
        <f t="shared" si="15"/>
        <v>0</v>
      </c>
      <c r="AG127" s="47">
        <f t="shared" si="15"/>
        <v>0</v>
      </c>
      <c r="AH127" s="47">
        <f t="shared" si="13"/>
        <v>0</v>
      </c>
      <c r="AI127" s="48"/>
      <c r="AJ127" s="49"/>
      <c r="AK127" s="50"/>
      <c r="AL127" s="50"/>
      <c r="AM127" s="47"/>
      <c r="AN127" s="47"/>
      <c r="AO127" s="51"/>
      <c r="AP127" s="49"/>
      <c r="AQ127" s="50"/>
      <c r="AR127" s="49"/>
      <c r="AS127" s="47"/>
      <c r="AT127" s="47"/>
      <c r="AU127" s="51"/>
      <c r="AV127" s="49"/>
      <c r="AW127" s="50"/>
      <c r="AX127" s="49"/>
      <c r="AY127" s="47"/>
      <c r="AZ127" s="47"/>
      <c r="BA127" s="51"/>
      <c r="BB127" s="49"/>
      <c r="BC127" s="50"/>
      <c r="BD127" s="49"/>
      <c r="BE127" s="47"/>
      <c r="BF127" s="47"/>
    </row>
    <row r="128" spans="2:58" s="7" customFormat="1" ht="33.75" customHeight="1" x14ac:dyDescent="0.15">
      <c r="B128" s="37" t="s">
        <v>90</v>
      </c>
      <c r="C128" s="37" t="s">
        <v>35</v>
      </c>
      <c r="D128" s="37" t="s">
        <v>625</v>
      </c>
      <c r="E128" s="38">
        <v>44482</v>
      </c>
      <c r="F128" s="37">
        <v>10</v>
      </c>
      <c r="G128" s="39">
        <f t="shared" si="9"/>
        <v>48134.5</v>
      </c>
      <c r="H128" s="52" t="s">
        <v>626</v>
      </c>
      <c r="I128" s="40" t="s">
        <v>627</v>
      </c>
      <c r="J128" s="37" t="s">
        <v>628</v>
      </c>
      <c r="K128" s="41"/>
      <c r="L128" s="42" t="s">
        <v>39</v>
      </c>
      <c r="M128" s="42" t="s">
        <v>629</v>
      </c>
      <c r="N128" s="43">
        <v>2979.84</v>
      </c>
      <c r="O128" s="44">
        <v>0</v>
      </c>
      <c r="P128" s="44">
        <v>0</v>
      </c>
      <c r="Q128" s="44"/>
      <c r="R128" s="44"/>
      <c r="S128" s="44">
        <v>0</v>
      </c>
      <c r="T128" s="44"/>
      <c r="U128" s="44"/>
      <c r="V128" s="44"/>
      <c r="W128" s="44"/>
      <c r="X128" s="44"/>
      <c r="Y128" s="44">
        <v>0</v>
      </c>
      <c r="Z128" s="44"/>
      <c r="AA128" s="43">
        <f t="shared" si="10"/>
        <v>0</v>
      </c>
      <c r="AB128" s="43">
        <f t="shared" si="11"/>
        <v>2979.84</v>
      </c>
      <c r="AC128" s="45"/>
      <c r="AD128" s="46">
        <f t="shared" si="12"/>
        <v>2979.84</v>
      </c>
      <c r="AE128" s="41"/>
      <c r="AF128" s="47">
        <f t="shared" ref="AF128:AG143" si="16">AM128+AS128+AY128+BE128</f>
        <v>0</v>
      </c>
      <c r="AG128" s="47">
        <f t="shared" si="16"/>
        <v>0</v>
      </c>
      <c r="AH128" s="47">
        <f t="shared" si="13"/>
        <v>0</v>
      </c>
      <c r="AI128" s="48"/>
      <c r="AJ128" s="49"/>
      <c r="AK128" s="50"/>
      <c r="AL128" s="50"/>
      <c r="AM128" s="47"/>
      <c r="AN128" s="47"/>
      <c r="AO128" s="51"/>
      <c r="AP128" s="49"/>
      <c r="AQ128" s="50"/>
      <c r="AR128" s="49"/>
      <c r="AS128" s="47"/>
      <c r="AT128" s="47"/>
      <c r="AU128" s="51"/>
      <c r="AV128" s="49"/>
      <c r="AW128" s="50"/>
      <c r="AX128" s="49"/>
      <c r="AY128" s="47"/>
      <c r="AZ128" s="47"/>
      <c r="BA128" s="51"/>
      <c r="BB128" s="49"/>
      <c r="BC128" s="50"/>
      <c r="BD128" s="49"/>
      <c r="BE128" s="47"/>
      <c r="BF128" s="47"/>
    </row>
    <row r="129" spans="2:58" s="7" customFormat="1" ht="33.75" customHeight="1" x14ac:dyDescent="0.15">
      <c r="B129" s="37" t="s">
        <v>90</v>
      </c>
      <c r="C129" s="37" t="s">
        <v>35</v>
      </c>
      <c r="D129" s="37" t="s">
        <v>625</v>
      </c>
      <c r="E129" s="38">
        <v>44482</v>
      </c>
      <c r="F129" s="37">
        <v>10</v>
      </c>
      <c r="G129" s="39">
        <f t="shared" si="9"/>
        <v>48134.5</v>
      </c>
      <c r="H129" s="52" t="s">
        <v>626</v>
      </c>
      <c r="I129" s="40" t="s">
        <v>627</v>
      </c>
      <c r="J129" s="37" t="s">
        <v>628</v>
      </c>
      <c r="K129" s="41"/>
      <c r="L129" s="42" t="s">
        <v>39</v>
      </c>
      <c r="M129" s="42" t="s">
        <v>629</v>
      </c>
      <c r="N129" s="43">
        <v>1000</v>
      </c>
      <c r="O129" s="44">
        <v>0</v>
      </c>
      <c r="P129" s="44">
        <v>0</v>
      </c>
      <c r="Q129" s="44"/>
      <c r="R129" s="44"/>
      <c r="S129" s="44">
        <v>0</v>
      </c>
      <c r="T129" s="44"/>
      <c r="U129" s="44"/>
      <c r="V129" s="44"/>
      <c r="W129" s="44"/>
      <c r="X129" s="44"/>
      <c r="Y129" s="44">
        <v>0</v>
      </c>
      <c r="Z129" s="44"/>
      <c r="AA129" s="43">
        <f t="shared" si="10"/>
        <v>0</v>
      </c>
      <c r="AB129" s="43">
        <f t="shared" si="11"/>
        <v>1000</v>
      </c>
      <c r="AC129" s="45"/>
      <c r="AD129" s="46">
        <f t="shared" si="12"/>
        <v>1000</v>
      </c>
      <c r="AE129" s="41"/>
      <c r="AF129" s="47">
        <f t="shared" si="16"/>
        <v>0</v>
      </c>
      <c r="AG129" s="47">
        <f t="shared" si="16"/>
        <v>0</v>
      </c>
      <c r="AH129" s="47">
        <f t="shared" si="13"/>
        <v>0</v>
      </c>
      <c r="AI129" s="48"/>
      <c r="AJ129" s="49"/>
      <c r="AK129" s="50"/>
      <c r="AL129" s="50"/>
      <c r="AM129" s="47"/>
      <c r="AN129" s="47"/>
      <c r="AO129" s="51"/>
      <c r="AP129" s="49"/>
      <c r="AQ129" s="50"/>
      <c r="AR129" s="49"/>
      <c r="AS129" s="47"/>
      <c r="AT129" s="47"/>
      <c r="AU129" s="51"/>
      <c r="AV129" s="49"/>
      <c r="AW129" s="50"/>
      <c r="AX129" s="49"/>
      <c r="AY129" s="47"/>
      <c r="AZ129" s="47"/>
      <c r="BA129" s="51"/>
      <c r="BB129" s="49"/>
      <c r="BC129" s="50"/>
      <c r="BD129" s="49"/>
      <c r="BE129" s="47"/>
      <c r="BF129" s="47"/>
    </row>
    <row r="130" spans="2:58" s="7" customFormat="1" ht="33.75" customHeight="1" x14ac:dyDescent="0.15">
      <c r="B130" s="37" t="s">
        <v>55</v>
      </c>
      <c r="C130" s="37" t="s">
        <v>35</v>
      </c>
      <c r="D130" s="37" t="s">
        <v>630</v>
      </c>
      <c r="E130" s="38">
        <v>44504</v>
      </c>
      <c r="F130" s="37">
        <v>10</v>
      </c>
      <c r="G130" s="39">
        <f t="shared" si="9"/>
        <v>48156.5</v>
      </c>
      <c r="H130" s="52" t="s">
        <v>631</v>
      </c>
      <c r="I130" s="40" t="s">
        <v>632</v>
      </c>
      <c r="J130" s="37" t="s">
        <v>159</v>
      </c>
      <c r="K130" s="41"/>
      <c r="L130" s="42" t="s">
        <v>39</v>
      </c>
      <c r="M130" s="42" t="s">
        <v>633</v>
      </c>
      <c r="N130" s="43">
        <v>17203.810000000001</v>
      </c>
      <c r="O130" s="44">
        <v>0</v>
      </c>
      <c r="P130" s="44">
        <v>0</v>
      </c>
      <c r="Q130" s="44"/>
      <c r="R130" s="44"/>
      <c r="S130" s="44">
        <v>0</v>
      </c>
      <c r="T130" s="44"/>
      <c r="U130" s="44"/>
      <c r="V130" s="44"/>
      <c r="W130" s="44"/>
      <c r="X130" s="44"/>
      <c r="Y130" s="44">
        <v>2500</v>
      </c>
      <c r="Z130" s="44"/>
      <c r="AA130" s="43">
        <f t="shared" si="10"/>
        <v>2500</v>
      </c>
      <c r="AB130" s="43">
        <f t="shared" si="11"/>
        <v>14703.81</v>
      </c>
      <c r="AC130" s="45"/>
      <c r="AD130" s="46">
        <f t="shared" si="12"/>
        <v>0</v>
      </c>
      <c r="AE130" s="41"/>
      <c r="AF130" s="47">
        <f t="shared" si="16"/>
        <v>14703.81</v>
      </c>
      <c r="AG130" s="47">
        <f t="shared" si="16"/>
        <v>0</v>
      </c>
      <c r="AH130" s="47">
        <f t="shared" si="13"/>
        <v>14703.81</v>
      </c>
      <c r="AI130" s="48"/>
      <c r="AJ130" s="49" t="s">
        <v>247</v>
      </c>
      <c r="AK130" s="50">
        <v>48295980</v>
      </c>
      <c r="AL130" s="50" t="s">
        <v>43</v>
      </c>
      <c r="AM130" s="47">
        <v>14703.81</v>
      </c>
      <c r="AN130" s="47"/>
      <c r="AO130" s="51"/>
      <c r="AP130" s="49"/>
      <c r="AQ130" s="50"/>
      <c r="AR130" s="49"/>
      <c r="AS130" s="47"/>
      <c r="AT130" s="47"/>
      <c r="AU130" s="51"/>
      <c r="AV130" s="49"/>
      <c r="AW130" s="50"/>
      <c r="AX130" s="49"/>
      <c r="AY130" s="47"/>
      <c r="AZ130" s="47"/>
      <c r="BA130" s="51"/>
      <c r="BB130" s="49"/>
      <c r="BC130" s="50"/>
      <c r="BD130" s="49"/>
      <c r="BE130" s="47"/>
      <c r="BF130" s="47"/>
    </row>
    <row r="131" spans="2:58" s="7" customFormat="1" ht="33.75" customHeight="1" x14ac:dyDescent="0.15">
      <c r="B131" s="37" t="s">
        <v>85</v>
      </c>
      <c r="C131" s="37" t="s">
        <v>35</v>
      </c>
      <c r="D131" s="37"/>
      <c r="E131" s="38">
        <v>44512</v>
      </c>
      <c r="F131" s="37">
        <v>10</v>
      </c>
      <c r="G131" s="39">
        <f t="shared" si="9"/>
        <v>48164.5</v>
      </c>
      <c r="H131" s="52" t="s">
        <v>634</v>
      </c>
      <c r="I131" s="40" t="s">
        <v>635</v>
      </c>
      <c r="J131" s="37" t="s">
        <v>636</v>
      </c>
      <c r="K131" s="41"/>
      <c r="L131" s="42" t="s">
        <v>39</v>
      </c>
      <c r="M131" s="42" t="s">
        <v>637</v>
      </c>
      <c r="N131" s="43">
        <v>6007.21</v>
      </c>
      <c r="O131" s="44">
        <v>0</v>
      </c>
      <c r="P131" s="44">
        <v>0</v>
      </c>
      <c r="Q131" s="44"/>
      <c r="R131" s="44"/>
      <c r="S131" s="44">
        <v>0</v>
      </c>
      <c r="T131" s="44"/>
      <c r="U131" s="44"/>
      <c r="V131" s="44"/>
      <c r="W131" s="44"/>
      <c r="X131" s="44"/>
      <c r="Y131" s="44">
        <v>0</v>
      </c>
      <c r="Z131" s="44"/>
      <c r="AA131" s="43">
        <f t="shared" si="10"/>
        <v>0</v>
      </c>
      <c r="AB131" s="43">
        <f t="shared" si="11"/>
        <v>6007.21</v>
      </c>
      <c r="AC131" s="45"/>
      <c r="AD131" s="46">
        <f t="shared" si="12"/>
        <v>6007.21</v>
      </c>
      <c r="AE131" s="41"/>
      <c r="AF131" s="47">
        <f t="shared" si="16"/>
        <v>0</v>
      </c>
      <c r="AG131" s="47">
        <f t="shared" si="16"/>
        <v>0</v>
      </c>
      <c r="AH131" s="47">
        <f t="shared" si="13"/>
        <v>0</v>
      </c>
      <c r="AI131" s="48"/>
      <c r="AJ131" s="49"/>
      <c r="AK131" s="50"/>
      <c r="AL131" s="50"/>
      <c r="AM131" s="47"/>
      <c r="AN131" s="47"/>
      <c r="AO131" s="51"/>
      <c r="AP131" s="49"/>
      <c r="AQ131" s="50"/>
      <c r="AR131" s="49"/>
      <c r="AS131" s="47"/>
      <c r="AT131" s="47"/>
      <c r="AU131" s="51"/>
      <c r="AV131" s="49"/>
      <c r="AW131" s="50"/>
      <c r="AX131" s="49"/>
      <c r="AY131" s="47"/>
      <c r="AZ131" s="47"/>
      <c r="BA131" s="51"/>
      <c r="BB131" s="49"/>
      <c r="BC131" s="50"/>
      <c r="BD131" s="49"/>
      <c r="BE131" s="47"/>
      <c r="BF131" s="47"/>
    </row>
    <row r="132" spans="2:58" s="7" customFormat="1" ht="33.75" customHeight="1" x14ac:dyDescent="0.15">
      <c r="B132" s="37" t="s">
        <v>85</v>
      </c>
      <c r="C132" s="37" t="s">
        <v>35</v>
      </c>
      <c r="D132" s="37" t="s">
        <v>638</v>
      </c>
      <c r="E132" s="38">
        <v>44512</v>
      </c>
      <c r="F132" s="37">
        <v>10</v>
      </c>
      <c r="G132" s="39">
        <f t="shared" si="9"/>
        <v>48164.5</v>
      </c>
      <c r="H132" s="52" t="s">
        <v>639</v>
      </c>
      <c r="I132" s="40" t="s">
        <v>640</v>
      </c>
      <c r="J132" s="37" t="s">
        <v>641</v>
      </c>
      <c r="K132" s="41"/>
      <c r="L132" s="42" t="s">
        <v>39</v>
      </c>
      <c r="M132" s="42" t="s">
        <v>642</v>
      </c>
      <c r="N132" s="43">
        <v>6464.68</v>
      </c>
      <c r="O132" s="44">
        <v>0</v>
      </c>
      <c r="P132" s="44">
        <v>0</v>
      </c>
      <c r="Q132" s="44"/>
      <c r="R132" s="44"/>
      <c r="S132" s="44">
        <v>0</v>
      </c>
      <c r="T132" s="44"/>
      <c r="U132" s="44"/>
      <c r="V132" s="44"/>
      <c r="W132" s="44"/>
      <c r="X132" s="44"/>
      <c r="Y132" s="44">
        <v>0</v>
      </c>
      <c r="Z132" s="44"/>
      <c r="AA132" s="43">
        <f t="shared" si="10"/>
        <v>0</v>
      </c>
      <c r="AB132" s="43">
        <f t="shared" si="11"/>
        <v>6464.68</v>
      </c>
      <c r="AC132" s="45"/>
      <c r="AD132" s="46">
        <f t="shared" si="12"/>
        <v>6464.68</v>
      </c>
      <c r="AE132" s="41"/>
      <c r="AF132" s="47">
        <f t="shared" si="16"/>
        <v>0</v>
      </c>
      <c r="AG132" s="47">
        <f t="shared" si="16"/>
        <v>0</v>
      </c>
      <c r="AH132" s="47">
        <f t="shared" si="13"/>
        <v>0</v>
      </c>
      <c r="AI132" s="48"/>
      <c r="AJ132" s="49"/>
      <c r="AK132" s="50"/>
      <c r="AL132" s="50"/>
      <c r="AM132" s="47"/>
      <c r="AN132" s="47"/>
      <c r="AO132" s="51"/>
      <c r="AP132" s="49"/>
      <c r="AQ132" s="50"/>
      <c r="AR132" s="49"/>
      <c r="AS132" s="47"/>
      <c r="AT132" s="47"/>
      <c r="AU132" s="51"/>
      <c r="AV132" s="49"/>
      <c r="AW132" s="50"/>
      <c r="AX132" s="49"/>
      <c r="AY132" s="47"/>
      <c r="AZ132" s="47"/>
      <c r="BA132" s="51"/>
      <c r="BB132" s="49"/>
      <c r="BC132" s="50"/>
      <c r="BD132" s="49"/>
      <c r="BE132" s="47"/>
      <c r="BF132" s="47"/>
    </row>
    <row r="133" spans="2:58" s="7" customFormat="1" ht="33.75" customHeight="1" x14ac:dyDescent="0.15">
      <c r="B133" s="37" t="s">
        <v>223</v>
      </c>
      <c r="C133" s="37" t="s">
        <v>35</v>
      </c>
      <c r="D133" s="37" t="s">
        <v>567</v>
      </c>
      <c r="E133" s="38">
        <v>44545</v>
      </c>
      <c r="F133" s="37">
        <v>10</v>
      </c>
      <c r="G133" s="39">
        <f t="shared" si="9"/>
        <v>48197.5</v>
      </c>
      <c r="H133" s="52" t="s">
        <v>643</v>
      </c>
      <c r="I133" s="40" t="s">
        <v>644</v>
      </c>
      <c r="J133" s="37" t="s">
        <v>645</v>
      </c>
      <c r="K133" s="41"/>
      <c r="L133" s="42" t="s">
        <v>39</v>
      </c>
      <c r="M133" s="42" t="s">
        <v>646</v>
      </c>
      <c r="N133" s="43">
        <v>3267.95</v>
      </c>
      <c r="O133" s="44">
        <v>0</v>
      </c>
      <c r="P133" s="44">
        <v>0</v>
      </c>
      <c r="Q133" s="44"/>
      <c r="R133" s="44"/>
      <c r="S133" s="44">
        <v>0</v>
      </c>
      <c r="T133" s="44"/>
      <c r="U133" s="44"/>
      <c r="V133" s="44"/>
      <c r="W133" s="44"/>
      <c r="X133" s="44"/>
      <c r="Y133" s="44">
        <v>0</v>
      </c>
      <c r="Z133" s="44"/>
      <c r="AA133" s="43">
        <f t="shared" si="10"/>
        <v>0</v>
      </c>
      <c r="AB133" s="43">
        <f t="shared" si="11"/>
        <v>3267.95</v>
      </c>
      <c r="AC133" s="45"/>
      <c r="AD133" s="46">
        <f t="shared" si="12"/>
        <v>2367.9499999999998</v>
      </c>
      <c r="AE133" s="41"/>
      <c r="AF133" s="47">
        <f t="shared" si="16"/>
        <v>900</v>
      </c>
      <c r="AG133" s="47">
        <f t="shared" si="16"/>
        <v>0</v>
      </c>
      <c r="AH133" s="47">
        <f t="shared" si="13"/>
        <v>900</v>
      </c>
      <c r="AI133" s="48"/>
      <c r="AJ133" s="49" t="s">
        <v>647</v>
      </c>
      <c r="AK133" s="50">
        <v>49015980</v>
      </c>
      <c r="AL133" s="50" t="s">
        <v>43</v>
      </c>
      <c r="AM133" s="47">
        <v>900</v>
      </c>
      <c r="AN133" s="47"/>
      <c r="AO133" s="51"/>
      <c r="AP133" s="49"/>
      <c r="AQ133" s="50"/>
      <c r="AR133" s="49"/>
      <c r="AS133" s="47"/>
      <c r="AT133" s="47"/>
      <c r="AU133" s="51"/>
      <c r="AV133" s="49"/>
      <c r="AW133" s="50"/>
      <c r="AX133" s="49"/>
      <c r="AY133" s="47"/>
      <c r="AZ133" s="47"/>
      <c r="BA133" s="51"/>
      <c r="BB133" s="49"/>
      <c r="BC133" s="50"/>
      <c r="BD133" s="49"/>
      <c r="BE133" s="47"/>
      <c r="BF133" s="47"/>
    </row>
    <row r="134" spans="2:58" s="7" customFormat="1" ht="33.75" customHeight="1" x14ac:dyDescent="0.15">
      <c r="B134" s="37" t="s">
        <v>648</v>
      </c>
      <c r="C134" s="37" t="s">
        <v>35</v>
      </c>
      <c r="D134" s="37" t="s">
        <v>649</v>
      </c>
      <c r="E134" s="38">
        <v>44544</v>
      </c>
      <c r="F134" s="37">
        <v>10</v>
      </c>
      <c r="G134" s="39">
        <f t="shared" si="9"/>
        <v>48196.5</v>
      </c>
      <c r="H134" s="52" t="s">
        <v>650</v>
      </c>
      <c r="I134" s="40" t="s">
        <v>651</v>
      </c>
      <c r="J134" s="37" t="s">
        <v>652</v>
      </c>
      <c r="K134" s="41"/>
      <c r="L134" s="42" t="s">
        <v>39</v>
      </c>
      <c r="M134" s="42" t="s">
        <v>653</v>
      </c>
      <c r="N134" s="43">
        <v>9803.85</v>
      </c>
      <c r="O134" s="44">
        <v>0</v>
      </c>
      <c r="P134" s="44">
        <v>0</v>
      </c>
      <c r="Q134" s="44"/>
      <c r="R134" s="44"/>
      <c r="S134" s="44">
        <v>0</v>
      </c>
      <c r="T134" s="44"/>
      <c r="U134" s="44"/>
      <c r="V134" s="44"/>
      <c r="W134" s="44"/>
      <c r="X134" s="44"/>
      <c r="Y134" s="44">
        <v>0</v>
      </c>
      <c r="Z134" s="44"/>
      <c r="AA134" s="43">
        <f t="shared" si="10"/>
        <v>0</v>
      </c>
      <c r="AB134" s="43">
        <f t="shared" si="11"/>
        <v>9803.85</v>
      </c>
      <c r="AC134" s="45"/>
      <c r="AD134" s="46">
        <f t="shared" si="12"/>
        <v>0</v>
      </c>
      <c r="AE134" s="41"/>
      <c r="AF134" s="47">
        <f t="shared" si="16"/>
        <v>9803.85</v>
      </c>
      <c r="AG134" s="47">
        <f t="shared" si="16"/>
        <v>0</v>
      </c>
      <c r="AH134" s="47">
        <f t="shared" si="13"/>
        <v>9803.85</v>
      </c>
      <c r="AI134" s="48"/>
      <c r="AJ134" s="49" t="s">
        <v>654</v>
      </c>
      <c r="AK134" s="50">
        <v>48295980</v>
      </c>
      <c r="AL134" s="50" t="s">
        <v>43</v>
      </c>
      <c r="AM134" s="47">
        <v>9803.85</v>
      </c>
      <c r="AN134" s="47"/>
      <c r="AO134" s="51"/>
      <c r="AP134" s="49"/>
      <c r="AQ134" s="50"/>
      <c r="AR134" s="49"/>
      <c r="AS134" s="47"/>
      <c r="AT134" s="47"/>
      <c r="AU134" s="51"/>
      <c r="AV134" s="49"/>
      <c r="AW134" s="50"/>
      <c r="AX134" s="49"/>
      <c r="AY134" s="47"/>
      <c r="AZ134" s="47"/>
      <c r="BA134" s="51"/>
      <c r="BB134" s="49"/>
      <c r="BC134" s="50"/>
      <c r="BD134" s="49"/>
      <c r="BE134" s="47"/>
      <c r="BF134" s="47"/>
    </row>
    <row r="135" spans="2:58" s="7" customFormat="1" ht="33.75" customHeight="1" x14ac:dyDescent="0.15">
      <c r="B135" s="37" t="s">
        <v>85</v>
      </c>
      <c r="C135" s="37" t="s">
        <v>35</v>
      </c>
      <c r="D135" s="37" t="s">
        <v>530</v>
      </c>
      <c r="E135" s="38">
        <v>44567</v>
      </c>
      <c r="F135" s="37">
        <v>10</v>
      </c>
      <c r="G135" s="39">
        <f t="shared" ref="G135:G198" si="17">IF(E135="","",E135+(F135*365.25))</f>
        <v>48219.5</v>
      </c>
      <c r="H135" s="52" t="s">
        <v>655</v>
      </c>
      <c r="I135" s="40" t="s">
        <v>656</v>
      </c>
      <c r="J135" s="37" t="s">
        <v>174</v>
      </c>
      <c r="K135" s="41"/>
      <c r="L135" s="42" t="s">
        <v>39</v>
      </c>
      <c r="M135" s="42" t="s">
        <v>657</v>
      </c>
      <c r="N135" s="43">
        <v>2469.4</v>
      </c>
      <c r="O135" s="44">
        <v>0</v>
      </c>
      <c r="P135" s="44">
        <v>0</v>
      </c>
      <c r="Q135" s="44"/>
      <c r="R135" s="44"/>
      <c r="S135" s="44">
        <v>0</v>
      </c>
      <c r="T135" s="44"/>
      <c r="U135" s="44"/>
      <c r="V135" s="44"/>
      <c r="W135" s="44"/>
      <c r="X135" s="44"/>
      <c r="Y135" s="44">
        <v>0</v>
      </c>
      <c r="Z135" s="44"/>
      <c r="AA135" s="43">
        <f t="shared" ref="AA135:AA198" si="18">ROUND(SUM(O135:Z135),2)</f>
        <v>0</v>
      </c>
      <c r="AB135" s="43">
        <f t="shared" ref="AB135:AB198" si="19">ROUND(N135-AA135-AG135,2)</f>
        <v>2469.4</v>
      </c>
      <c r="AC135" s="45"/>
      <c r="AD135" s="46">
        <f t="shared" ref="AD135:AD198" si="20">ROUND(N135-AA135-AF135,2)</f>
        <v>2469.4</v>
      </c>
      <c r="AE135" s="41"/>
      <c r="AF135" s="47">
        <f t="shared" si="16"/>
        <v>0</v>
      </c>
      <c r="AG135" s="47">
        <f t="shared" si="16"/>
        <v>0</v>
      </c>
      <c r="AH135" s="47">
        <f t="shared" ref="AH135:AH198" si="21">AF135-AG135</f>
        <v>0</v>
      </c>
      <c r="AI135" s="48"/>
      <c r="AJ135" s="49"/>
      <c r="AK135" s="50"/>
      <c r="AL135" s="50"/>
      <c r="AM135" s="47"/>
      <c r="AN135" s="47"/>
      <c r="AO135" s="51"/>
      <c r="AP135" s="49"/>
      <c r="AQ135" s="50"/>
      <c r="AR135" s="49"/>
      <c r="AS135" s="47"/>
      <c r="AT135" s="47"/>
      <c r="AU135" s="51"/>
      <c r="AV135" s="49"/>
      <c r="AW135" s="50"/>
      <c r="AX135" s="49"/>
      <c r="AY135" s="47"/>
      <c r="AZ135" s="47"/>
      <c r="BA135" s="51"/>
      <c r="BB135" s="49"/>
      <c r="BC135" s="50"/>
      <c r="BD135" s="49"/>
      <c r="BE135" s="47"/>
      <c r="BF135" s="47"/>
    </row>
    <row r="136" spans="2:58" s="7" customFormat="1" ht="33.75" customHeight="1" x14ac:dyDescent="0.15">
      <c r="B136" s="37" t="s">
        <v>658</v>
      </c>
      <c r="C136" s="37" t="s">
        <v>35</v>
      </c>
      <c r="D136" s="37" t="s">
        <v>659</v>
      </c>
      <c r="E136" s="38">
        <v>44572</v>
      </c>
      <c r="F136" s="37">
        <v>10</v>
      </c>
      <c r="G136" s="39">
        <f t="shared" si="17"/>
        <v>48224.5</v>
      </c>
      <c r="H136" s="52" t="s">
        <v>660</v>
      </c>
      <c r="I136" s="40" t="s">
        <v>661</v>
      </c>
      <c r="J136" s="37" t="s">
        <v>662</v>
      </c>
      <c r="K136" s="41"/>
      <c r="L136" s="42" t="s">
        <v>39</v>
      </c>
      <c r="M136" s="42" t="s">
        <v>663</v>
      </c>
      <c r="N136" s="43">
        <v>3086.94</v>
      </c>
      <c r="O136" s="44">
        <v>0</v>
      </c>
      <c r="P136" s="44">
        <v>0</v>
      </c>
      <c r="Q136" s="44"/>
      <c r="R136" s="44"/>
      <c r="S136" s="44">
        <v>0</v>
      </c>
      <c r="T136" s="44"/>
      <c r="U136" s="44"/>
      <c r="V136" s="44"/>
      <c r="W136" s="44"/>
      <c r="X136" s="44"/>
      <c r="Y136" s="44">
        <v>1420.75</v>
      </c>
      <c r="Z136" s="44"/>
      <c r="AA136" s="43">
        <f t="shared" si="18"/>
        <v>1420.75</v>
      </c>
      <c r="AB136" s="43">
        <f t="shared" si="19"/>
        <v>0</v>
      </c>
      <c r="AC136" s="45"/>
      <c r="AD136" s="46">
        <f t="shared" si="20"/>
        <v>0</v>
      </c>
      <c r="AE136" s="41"/>
      <c r="AF136" s="47">
        <f t="shared" si="16"/>
        <v>1666.19</v>
      </c>
      <c r="AG136" s="47">
        <f t="shared" si="16"/>
        <v>1666.19</v>
      </c>
      <c r="AH136" s="47">
        <f t="shared" si="21"/>
        <v>0</v>
      </c>
      <c r="AI136" s="48"/>
      <c r="AJ136" s="49" t="s">
        <v>592</v>
      </c>
      <c r="AK136" s="50">
        <v>48295980</v>
      </c>
      <c r="AL136" s="50" t="s">
        <v>43</v>
      </c>
      <c r="AM136" s="47">
        <v>1666.19</v>
      </c>
      <c r="AN136" s="47">
        <v>1666.19</v>
      </c>
      <c r="AO136" s="51"/>
      <c r="AP136" s="49"/>
      <c r="AQ136" s="50"/>
      <c r="AR136" s="49"/>
      <c r="AS136" s="47"/>
      <c r="AT136" s="47"/>
      <c r="AU136" s="51"/>
      <c r="AV136" s="49"/>
      <c r="AW136" s="50"/>
      <c r="AX136" s="49"/>
      <c r="AY136" s="47"/>
      <c r="AZ136" s="47"/>
      <c r="BA136" s="51"/>
      <c r="BB136" s="49"/>
      <c r="BC136" s="50"/>
      <c r="BD136" s="49"/>
      <c r="BE136" s="47"/>
      <c r="BF136" s="47"/>
    </row>
    <row r="137" spans="2:58" s="7" customFormat="1" ht="33.75" customHeight="1" x14ac:dyDescent="0.15">
      <c r="B137" s="37" t="s">
        <v>658</v>
      </c>
      <c r="C137" s="37" t="s">
        <v>35</v>
      </c>
      <c r="D137" s="37" t="s">
        <v>659</v>
      </c>
      <c r="E137" s="38">
        <v>44572</v>
      </c>
      <c r="F137" s="37">
        <v>10</v>
      </c>
      <c r="G137" s="39">
        <f t="shared" si="17"/>
        <v>48224.5</v>
      </c>
      <c r="H137" s="52" t="s">
        <v>660</v>
      </c>
      <c r="I137" s="40" t="s">
        <v>661</v>
      </c>
      <c r="J137" s="37" t="s">
        <v>662</v>
      </c>
      <c r="K137" s="41"/>
      <c r="L137" s="42" t="s">
        <v>39</v>
      </c>
      <c r="M137" s="42" t="s">
        <v>663</v>
      </c>
      <c r="N137" s="43">
        <v>3352.6</v>
      </c>
      <c r="O137" s="44">
        <v>0</v>
      </c>
      <c r="P137" s="44">
        <v>0</v>
      </c>
      <c r="Q137" s="44"/>
      <c r="R137" s="44"/>
      <c r="S137" s="44">
        <v>0</v>
      </c>
      <c r="T137" s="44"/>
      <c r="U137" s="44"/>
      <c r="V137" s="44"/>
      <c r="W137" s="44"/>
      <c r="X137" s="44"/>
      <c r="Y137" s="44">
        <v>0</v>
      </c>
      <c r="Z137" s="44">
        <v>3212.11</v>
      </c>
      <c r="AA137" s="43">
        <f t="shared" si="18"/>
        <v>3212.11</v>
      </c>
      <c r="AB137" s="43">
        <f t="shared" si="19"/>
        <v>0</v>
      </c>
      <c r="AC137" s="45"/>
      <c r="AD137" s="46">
        <f t="shared" si="20"/>
        <v>0</v>
      </c>
      <c r="AE137" s="41"/>
      <c r="AF137" s="47">
        <f t="shared" si="16"/>
        <v>140.49</v>
      </c>
      <c r="AG137" s="47">
        <f t="shared" si="16"/>
        <v>140.49</v>
      </c>
      <c r="AH137" s="47">
        <f t="shared" si="21"/>
        <v>0</v>
      </c>
      <c r="AI137" s="48"/>
      <c r="AJ137" s="49" t="s">
        <v>592</v>
      </c>
      <c r="AK137" s="50">
        <v>48295980</v>
      </c>
      <c r="AL137" s="50" t="s">
        <v>43</v>
      </c>
      <c r="AM137" s="47">
        <v>140.49</v>
      </c>
      <c r="AN137" s="47">
        <v>140.49</v>
      </c>
      <c r="AO137" s="51"/>
      <c r="AP137" s="49"/>
      <c r="AQ137" s="50"/>
      <c r="AR137" s="49"/>
      <c r="AS137" s="47"/>
      <c r="AT137" s="47"/>
      <c r="AU137" s="51"/>
      <c r="AV137" s="49"/>
      <c r="AW137" s="50"/>
      <c r="AX137" s="49"/>
      <c r="AY137" s="47"/>
      <c r="AZ137" s="47"/>
      <c r="BA137" s="51"/>
      <c r="BB137" s="49"/>
      <c r="BC137" s="50"/>
      <c r="BD137" s="49"/>
      <c r="BE137" s="47"/>
      <c r="BF137" s="47"/>
    </row>
    <row r="138" spans="2:58" s="7" customFormat="1" ht="33.75" customHeight="1" x14ac:dyDescent="0.15">
      <c r="B138" s="37" t="s">
        <v>101</v>
      </c>
      <c r="C138" s="37" t="s">
        <v>35</v>
      </c>
      <c r="D138" s="37" t="s">
        <v>664</v>
      </c>
      <c r="E138" s="38">
        <v>44574</v>
      </c>
      <c r="F138" s="37">
        <v>10</v>
      </c>
      <c r="G138" s="39">
        <f t="shared" si="17"/>
        <v>48226.5</v>
      </c>
      <c r="H138" s="52" t="s">
        <v>665</v>
      </c>
      <c r="I138" s="40" t="s">
        <v>666</v>
      </c>
      <c r="J138" s="37" t="s">
        <v>667</v>
      </c>
      <c r="K138" s="41"/>
      <c r="L138" s="42" t="s">
        <v>39</v>
      </c>
      <c r="M138" s="42" t="s">
        <v>668</v>
      </c>
      <c r="N138" s="43">
        <v>12128.38</v>
      </c>
      <c r="O138" s="44">
        <v>0</v>
      </c>
      <c r="P138" s="44">
        <v>0</v>
      </c>
      <c r="Q138" s="44"/>
      <c r="R138" s="44"/>
      <c r="S138" s="44">
        <v>0</v>
      </c>
      <c r="T138" s="44"/>
      <c r="U138" s="44"/>
      <c r="V138" s="44"/>
      <c r="W138" s="44"/>
      <c r="X138" s="44"/>
      <c r="Y138" s="44">
        <v>0</v>
      </c>
      <c r="Z138" s="44"/>
      <c r="AA138" s="43">
        <f t="shared" si="18"/>
        <v>0</v>
      </c>
      <c r="AB138" s="43">
        <f t="shared" si="19"/>
        <v>10391.049999999999</v>
      </c>
      <c r="AC138" s="45"/>
      <c r="AD138" s="46">
        <f t="shared" si="20"/>
        <v>9128.3799999999992</v>
      </c>
      <c r="AE138" s="41"/>
      <c r="AF138" s="47">
        <f t="shared" si="16"/>
        <v>3000</v>
      </c>
      <c r="AG138" s="47">
        <f t="shared" si="16"/>
        <v>1737.33</v>
      </c>
      <c r="AH138" s="47">
        <f t="shared" si="21"/>
        <v>1262.67</v>
      </c>
      <c r="AI138" s="48"/>
      <c r="AJ138" s="49" t="s">
        <v>669</v>
      </c>
      <c r="AK138" s="50">
        <v>48295980</v>
      </c>
      <c r="AL138" s="50" t="s">
        <v>43</v>
      </c>
      <c r="AM138" s="47">
        <v>3000</v>
      </c>
      <c r="AN138" s="47">
        <v>1737.33</v>
      </c>
      <c r="AO138" s="51"/>
      <c r="AP138" s="49"/>
      <c r="AQ138" s="50"/>
      <c r="AR138" s="49"/>
      <c r="AS138" s="47"/>
      <c r="AT138" s="47"/>
      <c r="AU138" s="51"/>
      <c r="AV138" s="49"/>
      <c r="AW138" s="50"/>
      <c r="AX138" s="49"/>
      <c r="AY138" s="47"/>
      <c r="AZ138" s="47"/>
      <c r="BA138" s="51"/>
      <c r="BB138" s="49"/>
      <c r="BC138" s="50"/>
      <c r="BD138" s="49"/>
      <c r="BE138" s="47"/>
      <c r="BF138" s="47"/>
    </row>
    <row r="139" spans="2:58" s="7" customFormat="1" ht="33.75" customHeight="1" x14ac:dyDescent="0.15">
      <c r="B139" s="37" t="s">
        <v>60</v>
      </c>
      <c r="C139" s="37" t="s">
        <v>35</v>
      </c>
      <c r="D139" s="37" t="s">
        <v>670</v>
      </c>
      <c r="E139" s="38">
        <v>44574</v>
      </c>
      <c r="F139" s="37">
        <v>10</v>
      </c>
      <c r="G139" s="39">
        <f t="shared" si="17"/>
        <v>48226.5</v>
      </c>
      <c r="H139" s="52" t="s">
        <v>671</v>
      </c>
      <c r="I139" s="40" t="s">
        <v>672</v>
      </c>
      <c r="J139" s="37" t="s">
        <v>673</v>
      </c>
      <c r="K139" s="41"/>
      <c r="L139" s="42" t="s">
        <v>39</v>
      </c>
      <c r="M139" s="42" t="s">
        <v>674</v>
      </c>
      <c r="N139" s="43">
        <v>59190.21</v>
      </c>
      <c r="O139" s="44">
        <v>0</v>
      </c>
      <c r="P139" s="44">
        <v>0</v>
      </c>
      <c r="Q139" s="44"/>
      <c r="R139" s="44"/>
      <c r="S139" s="44">
        <v>0</v>
      </c>
      <c r="T139" s="44"/>
      <c r="U139" s="44"/>
      <c r="V139" s="44"/>
      <c r="W139" s="44"/>
      <c r="X139" s="44"/>
      <c r="Y139" s="44">
        <v>0</v>
      </c>
      <c r="Z139" s="44"/>
      <c r="AA139" s="43">
        <f t="shared" si="18"/>
        <v>0</v>
      </c>
      <c r="AB139" s="43">
        <f t="shared" si="19"/>
        <v>47341.66</v>
      </c>
      <c r="AC139" s="45"/>
      <c r="AD139" s="46">
        <f t="shared" si="20"/>
        <v>47341.66</v>
      </c>
      <c r="AE139" s="41"/>
      <c r="AF139" s="47">
        <f t="shared" si="16"/>
        <v>11848.55</v>
      </c>
      <c r="AG139" s="47">
        <f t="shared" si="16"/>
        <v>11848.55</v>
      </c>
      <c r="AH139" s="47">
        <f t="shared" si="21"/>
        <v>0</v>
      </c>
      <c r="AI139" s="48"/>
      <c r="AJ139" s="49" t="s">
        <v>675</v>
      </c>
      <c r="AK139" s="50">
        <v>48295980</v>
      </c>
      <c r="AL139" s="50" t="s">
        <v>43</v>
      </c>
      <c r="AM139" s="47">
        <v>10539.55</v>
      </c>
      <c r="AN139" s="47">
        <v>10539.55</v>
      </c>
      <c r="AO139" s="51"/>
      <c r="AP139" s="49" t="s">
        <v>676</v>
      </c>
      <c r="AQ139" s="50">
        <v>48295980</v>
      </c>
      <c r="AR139" s="49" t="s">
        <v>43</v>
      </c>
      <c r="AS139" s="47">
        <v>1309</v>
      </c>
      <c r="AT139" s="47">
        <v>1309</v>
      </c>
      <c r="AU139" s="51"/>
      <c r="AV139" s="49"/>
      <c r="AW139" s="50"/>
      <c r="AX139" s="49"/>
      <c r="AY139" s="47"/>
      <c r="AZ139" s="47"/>
      <c r="BA139" s="51"/>
      <c r="BB139" s="49"/>
      <c r="BC139" s="50"/>
      <c r="BD139" s="49"/>
      <c r="BE139" s="47"/>
      <c r="BF139" s="47"/>
    </row>
    <row r="140" spans="2:58" s="7" customFormat="1" ht="33.75" customHeight="1" x14ac:dyDescent="0.15">
      <c r="B140" s="37" t="s">
        <v>73</v>
      </c>
      <c r="C140" s="37" t="s">
        <v>35</v>
      </c>
      <c r="D140" s="37" t="s">
        <v>677</v>
      </c>
      <c r="E140" s="38">
        <v>44579</v>
      </c>
      <c r="F140" s="37">
        <v>10</v>
      </c>
      <c r="G140" s="39">
        <f t="shared" si="17"/>
        <v>48231.5</v>
      </c>
      <c r="H140" s="52" t="s">
        <v>678</v>
      </c>
      <c r="I140" s="40" t="s">
        <v>679</v>
      </c>
      <c r="J140" s="37" t="s">
        <v>680</v>
      </c>
      <c r="K140" s="41"/>
      <c r="L140" s="42" t="s">
        <v>39</v>
      </c>
      <c r="M140" s="42" t="s">
        <v>681</v>
      </c>
      <c r="N140" s="43">
        <v>3246.34</v>
      </c>
      <c r="O140" s="44">
        <v>0</v>
      </c>
      <c r="P140" s="44">
        <v>0</v>
      </c>
      <c r="Q140" s="44"/>
      <c r="R140" s="44"/>
      <c r="S140" s="44">
        <v>0</v>
      </c>
      <c r="T140" s="44"/>
      <c r="U140" s="44"/>
      <c r="V140" s="44"/>
      <c r="W140" s="44"/>
      <c r="X140" s="44"/>
      <c r="Y140" s="44">
        <v>0</v>
      </c>
      <c r="Z140" s="44"/>
      <c r="AA140" s="43">
        <f t="shared" si="18"/>
        <v>0</v>
      </c>
      <c r="AB140" s="43">
        <f t="shared" si="19"/>
        <v>3246.34</v>
      </c>
      <c r="AC140" s="45"/>
      <c r="AD140" s="46">
        <f t="shared" si="20"/>
        <v>3246.34</v>
      </c>
      <c r="AE140" s="41"/>
      <c r="AF140" s="47">
        <f t="shared" si="16"/>
        <v>0</v>
      </c>
      <c r="AG140" s="47">
        <f t="shared" si="16"/>
        <v>0</v>
      </c>
      <c r="AH140" s="47">
        <f t="shared" si="21"/>
        <v>0</v>
      </c>
      <c r="AI140" s="48"/>
      <c r="AJ140" s="49"/>
      <c r="AK140" s="50"/>
      <c r="AL140" s="50"/>
      <c r="AM140" s="47"/>
      <c r="AN140" s="47"/>
      <c r="AO140" s="51"/>
      <c r="AP140" s="49"/>
      <c r="AQ140" s="50"/>
      <c r="AR140" s="49"/>
      <c r="AS140" s="47"/>
      <c r="AT140" s="47"/>
      <c r="AU140" s="51"/>
      <c r="AV140" s="49"/>
      <c r="AW140" s="50"/>
      <c r="AX140" s="49"/>
      <c r="AY140" s="47"/>
      <c r="AZ140" s="47"/>
      <c r="BA140" s="51"/>
      <c r="BB140" s="49"/>
      <c r="BC140" s="50"/>
      <c r="BD140" s="49"/>
      <c r="BE140" s="47"/>
      <c r="BF140" s="47"/>
    </row>
    <row r="141" spans="2:58" s="7" customFormat="1" ht="33.75" customHeight="1" x14ac:dyDescent="0.15">
      <c r="B141" s="37" t="s">
        <v>101</v>
      </c>
      <c r="C141" s="37" t="s">
        <v>35</v>
      </c>
      <c r="D141" s="37" t="s">
        <v>497</v>
      </c>
      <c r="E141" s="38">
        <v>44585</v>
      </c>
      <c r="F141" s="37">
        <v>10</v>
      </c>
      <c r="G141" s="39">
        <f t="shared" si="17"/>
        <v>48237.5</v>
      </c>
      <c r="H141" s="52" t="s">
        <v>682</v>
      </c>
      <c r="I141" s="40" t="s">
        <v>683</v>
      </c>
      <c r="J141" s="37" t="s">
        <v>684</v>
      </c>
      <c r="K141" s="41"/>
      <c r="L141" s="42" t="s">
        <v>39</v>
      </c>
      <c r="M141" s="42" t="s">
        <v>685</v>
      </c>
      <c r="N141" s="43">
        <v>6655.31</v>
      </c>
      <c r="O141" s="44">
        <v>0</v>
      </c>
      <c r="P141" s="44">
        <v>0</v>
      </c>
      <c r="Q141" s="44"/>
      <c r="R141" s="44"/>
      <c r="S141" s="44">
        <v>0</v>
      </c>
      <c r="T141" s="44"/>
      <c r="U141" s="44"/>
      <c r="V141" s="44"/>
      <c r="W141" s="44"/>
      <c r="X141" s="44"/>
      <c r="Y141" s="44">
        <v>0</v>
      </c>
      <c r="Z141" s="44"/>
      <c r="AA141" s="43">
        <f t="shared" si="18"/>
        <v>0</v>
      </c>
      <c r="AB141" s="43">
        <f t="shared" si="19"/>
        <v>6655.31</v>
      </c>
      <c r="AC141" s="45"/>
      <c r="AD141" s="46">
        <f t="shared" si="20"/>
        <v>6655.31</v>
      </c>
      <c r="AE141" s="41"/>
      <c r="AF141" s="47">
        <f t="shared" si="16"/>
        <v>0</v>
      </c>
      <c r="AG141" s="47">
        <f t="shared" si="16"/>
        <v>0</v>
      </c>
      <c r="AH141" s="47">
        <f t="shared" si="21"/>
        <v>0</v>
      </c>
      <c r="AI141" s="48"/>
      <c r="AJ141" s="49"/>
      <c r="AK141" s="50"/>
      <c r="AL141" s="50"/>
      <c r="AM141" s="47"/>
      <c r="AN141" s="47"/>
      <c r="AO141" s="51"/>
      <c r="AP141" s="49"/>
      <c r="AQ141" s="50"/>
      <c r="AR141" s="49"/>
      <c r="AS141" s="47"/>
      <c r="AT141" s="47"/>
      <c r="AU141" s="51"/>
      <c r="AV141" s="49"/>
      <c r="AW141" s="50"/>
      <c r="AX141" s="49"/>
      <c r="AY141" s="47"/>
      <c r="AZ141" s="47"/>
      <c r="BA141" s="51"/>
      <c r="BB141" s="49"/>
      <c r="BC141" s="50"/>
      <c r="BD141" s="49"/>
      <c r="BE141" s="47"/>
      <c r="BF141" s="47"/>
    </row>
    <row r="142" spans="2:58" s="7" customFormat="1" ht="33.75" customHeight="1" x14ac:dyDescent="0.15">
      <c r="B142" s="37" t="s">
        <v>131</v>
      </c>
      <c r="C142" s="37" t="s">
        <v>35</v>
      </c>
      <c r="D142" s="37" t="s">
        <v>677</v>
      </c>
      <c r="E142" s="38">
        <v>44587</v>
      </c>
      <c r="F142" s="37">
        <v>10</v>
      </c>
      <c r="G142" s="39">
        <f t="shared" si="17"/>
        <v>48239.5</v>
      </c>
      <c r="H142" s="52" t="s">
        <v>686</v>
      </c>
      <c r="I142" s="40" t="s">
        <v>687</v>
      </c>
      <c r="J142" s="37" t="s">
        <v>688</v>
      </c>
      <c r="K142" s="41"/>
      <c r="L142" s="42" t="s">
        <v>39</v>
      </c>
      <c r="M142" s="42" t="s">
        <v>689</v>
      </c>
      <c r="N142" s="43">
        <v>2231.79</v>
      </c>
      <c r="O142" s="44">
        <v>0</v>
      </c>
      <c r="P142" s="44">
        <v>0</v>
      </c>
      <c r="Q142" s="44"/>
      <c r="R142" s="44"/>
      <c r="S142" s="44">
        <v>0</v>
      </c>
      <c r="T142" s="44"/>
      <c r="U142" s="44"/>
      <c r="V142" s="44"/>
      <c r="W142" s="44"/>
      <c r="X142" s="44"/>
      <c r="Y142" s="44">
        <v>0</v>
      </c>
      <c r="Z142" s="44"/>
      <c r="AA142" s="43">
        <f t="shared" si="18"/>
        <v>0</v>
      </c>
      <c r="AB142" s="43">
        <f t="shared" si="19"/>
        <v>2231.79</v>
      </c>
      <c r="AC142" s="45"/>
      <c r="AD142" s="46">
        <f t="shared" si="20"/>
        <v>2231.79</v>
      </c>
      <c r="AE142" s="41"/>
      <c r="AF142" s="47">
        <f t="shared" si="16"/>
        <v>0</v>
      </c>
      <c r="AG142" s="47">
        <f t="shared" si="16"/>
        <v>0</v>
      </c>
      <c r="AH142" s="47">
        <f t="shared" si="21"/>
        <v>0</v>
      </c>
      <c r="AI142" s="48"/>
      <c r="AJ142" s="49"/>
      <c r="AK142" s="50"/>
      <c r="AL142" s="50"/>
      <c r="AM142" s="47"/>
      <c r="AN142" s="47"/>
      <c r="AO142" s="51"/>
      <c r="AP142" s="49"/>
      <c r="AQ142" s="50"/>
      <c r="AR142" s="49"/>
      <c r="AS142" s="47"/>
      <c r="AT142" s="47"/>
      <c r="AU142" s="51"/>
      <c r="AV142" s="49"/>
      <c r="AW142" s="50"/>
      <c r="AX142" s="49"/>
      <c r="AY142" s="47"/>
      <c r="AZ142" s="47"/>
      <c r="BA142" s="51"/>
      <c r="BB142" s="49"/>
      <c r="BC142" s="50"/>
      <c r="BD142" s="49"/>
      <c r="BE142" s="47"/>
      <c r="BF142" s="47"/>
    </row>
    <row r="143" spans="2:58" s="7" customFormat="1" ht="33.75" customHeight="1" x14ac:dyDescent="0.15">
      <c r="B143" s="37" t="s">
        <v>648</v>
      </c>
      <c r="C143" s="37" t="s">
        <v>35</v>
      </c>
      <c r="D143" s="37" t="s">
        <v>690</v>
      </c>
      <c r="E143" s="38">
        <v>44596</v>
      </c>
      <c r="F143" s="37">
        <v>10</v>
      </c>
      <c r="G143" s="39">
        <f t="shared" si="17"/>
        <v>48248.5</v>
      </c>
      <c r="H143" s="52" t="s">
        <v>691</v>
      </c>
      <c r="I143" s="40" t="s">
        <v>692</v>
      </c>
      <c r="J143" s="37" t="s">
        <v>693</v>
      </c>
      <c r="K143" s="41"/>
      <c r="L143" s="42" t="s">
        <v>39</v>
      </c>
      <c r="M143" s="42" t="s">
        <v>694</v>
      </c>
      <c r="N143" s="43">
        <v>3929.05</v>
      </c>
      <c r="O143" s="44">
        <v>0</v>
      </c>
      <c r="P143" s="44">
        <v>0</v>
      </c>
      <c r="Q143" s="44"/>
      <c r="R143" s="44"/>
      <c r="S143" s="44">
        <v>0</v>
      </c>
      <c r="T143" s="44"/>
      <c r="U143" s="44"/>
      <c r="V143" s="44"/>
      <c r="W143" s="44"/>
      <c r="X143" s="44"/>
      <c r="Y143" s="44">
        <v>0</v>
      </c>
      <c r="Z143" s="44"/>
      <c r="AA143" s="43">
        <f t="shared" si="18"/>
        <v>0</v>
      </c>
      <c r="AB143" s="43">
        <f t="shared" si="19"/>
        <v>3929.05</v>
      </c>
      <c r="AC143" s="45"/>
      <c r="AD143" s="46">
        <f t="shared" si="20"/>
        <v>0</v>
      </c>
      <c r="AE143" s="41"/>
      <c r="AF143" s="47">
        <f t="shared" si="16"/>
        <v>3929.05</v>
      </c>
      <c r="AG143" s="47">
        <f t="shared" si="16"/>
        <v>0</v>
      </c>
      <c r="AH143" s="47">
        <f t="shared" si="21"/>
        <v>3929.05</v>
      </c>
      <c r="AI143" s="48"/>
      <c r="AJ143" s="49" t="s">
        <v>695</v>
      </c>
      <c r="AK143" s="50">
        <v>48295980</v>
      </c>
      <c r="AL143" s="50" t="s">
        <v>43</v>
      </c>
      <c r="AM143" s="47">
        <v>3929.05</v>
      </c>
      <c r="AN143" s="47"/>
      <c r="AO143" s="51"/>
      <c r="AP143" s="49"/>
      <c r="AQ143" s="50"/>
      <c r="AR143" s="49"/>
      <c r="AS143" s="47"/>
      <c r="AT143" s="47"/>
      <c r="AU143" s="51"/>
      <c r="AV143" s="49"/>
      <c r="AW143" s="50"/>
      <c r="AX143" s="49"/>
      <c r="AY143" s="47"/>
      <c r="AZ143" s="47"/>
      <c r="BA143" s="51"/>
      <c r="BB143" s="49"/>
      <c r="BC143" s="50"/>
      <c r="BD143" s="49"/>
      <c r="BE143" s="47"/>
      <c r="BF143" s="47"/>
    </row>
    <row r="144" spans="2:58" s="7" customFormat="1" ht="33.75" customHeight="1" x14ac:dyDescent="0.15">
      <c r="B144" s="37" t="s">
        <v>90</v>
      </c>
      <c r="C144" s="37" t="s">
        <v>35</v>
      </c>
      <c r="D144" s="37" t="s">
        <v>696</v>
      </c>
      <c r="E144" s="38">
        <v>44599</v>
      </c>
      <c r="F144" s="37">
        <v>10</v>
      </c>
      <c r="G144" s="39">
        <f t="shared" si="17"/>
        <v>48251.5</v>
      </c>
      <c r="H144" s="52" t="s">
        <v>697</v>
      </c>
      <c r="I144" s="40" t="s">
        <v>698</v>
      </c>
      <c r="J144" s="37" t="s">
        <v>699</v>
      </c>
      <c r="K144" s="41"/>
      <c r="L144" s="42" t="s">
        <v>39</v>
      </c>
      <c r="M144" s="42" t="s">
        <v>700</v>
      </c>
      <c r="N144" s="43">
        <v>16410.04</v>
      </c>
      <c r="O144" s="44">
        <v>0</v>
      </c>
      <c r="P144" s="44">
        <v>0</v>
      </c>
      <c r="Q144" s="44"/>
      <c r="R144" s="44"/>
      <c r="S144" s="44">
        <v>0</v>
      </c>
      <c r="T144" s="44"/>
      <c r="U144" s="44"/>
      <c r="V144" s="44"/>
      <c r="W144" s="44"/>
      <c r="X144" s="44"/>
      <c r="Y144" s="44">
        <v>0</v>
      </c>
      <c r="Z144" s="44"/>
      <c r="AA144" s="43">
        <f t="shared" si="18"/>
        <v>0</v>
      </c>
      <c r="AB144" s="43">
        <f t="shared" si="19"/>
        <v>16410.04</v>
      </c>
      <c r="AC144" s="45"/>
      <c r="AD144" s="46">
        <f t="shared" si="20"/>
        <v>16410.04</v>
      </c>
      <c r="AE144" s="41"/>
      <c r="AF144" s="47">
        <f t="shared" ref="AF144:AG159" si="22">AM144+AS144+AY144+BE144</f>
        <v>0</v>
      </c>
      <c r="AG144" s="47">
        <f t="shared" si="22"/>
        <v>0</v>
      </c>
      <c r="AH144" s="47">
        <f t="shared" si="21"/>
        <v>0</v>
      </c>
      <c r="AI144" s="48"/>
      <c r="AJ144" s="49"/>
      <c r="AK144" s="50"/>
      <c r="AL144" s="50"/>
      <c r="AM144" s="47"/>
      <c r="AN144" s="47"/>
      <c r="AO144" s="51"/>
      <c r="AP144" s="49"/>
      <c r="AQ144" s="50"/>
      <c r="AR144" s="49"/>
      <c r="AS144" s="47"/>
      <c r="AT144" s="47"/>
      <c r="AU144" s="51"/>
      <c r="AV144" s="49"/>
      <c r="AW144" s="50"/>
      <c r="AX144" s="49"/>
      <c r="AY144" s="47"/>
      <c r="AZ144" s="47"/>
      <c r="BA144" s="51"/>
      <c r="BB144" s="49"/>
      <c r="BC144" s="50"/>
      <c r="BD144" s="49"/>
      <c r="BE144" s="47"/>
      <c r="BF144" s="47"/>
    </row>
    <row r="145" spans="2:58" s="7" customFormat="1" ht="33.75" customHeight="1" x14ac:dyDescent="0.15">
      <c r="B145" s="37" t="s">
        <v>95</v>
      </c>
      <c r="C145" s="37" t="s">
        <v>701</v>
      </c>
      <c r="D145" s="37"/>
      <c r="E145" s="38">
        <v>44629</v>
      </c>
      <c r="F145" s="37">
        <v>10</v>
      </c>
      <c r="G145" s="39">
        <f t="shared" si="17"/>
        <v>48281.5</v>
      </c>
      <c r="H145" s="52" t="s">
        <v>702</v>
      </c>
      <c r="I145" s="40" t="s">
        <v>703</v>
      </c>
      <c r="J145" s="37" t="s">
        <v>704</v>
      </c>
      <c r="K145" s="41"/>
      <c r="L145" s="42" t="s">
        <v>39</v>
      </c>
      <c r="M145" s="42" t="s">
        <v>705</v>
      </c>
      <c r="N145" s="43">
        <v>336903.5</v>
      </c>
      <c r="O145" s="44">
        <v>0</v>
      </c>
      <c r="P145" s="44">
        <v>0</v>
      </c>
      <c r="Q145" s="44"/>
      <c r="R145" s="44"/>
      <c r="S145" s="44">
        <v>0</v>
      </c>
      <c r="T145" s="44"/>
      <c r="U145" s="44"/>
      <c r="V145" s="44"/>
      <c r="W145" s="44"/>
      <c r="X145" s="44"/>
      <c r="Y145" s="44">
        <v>0</v>
      </c>
      <c r="Z145" s="44"/>
      <c r="AA145" s="43">
        <f t="shared" si="18"/>
        <v>0</v>
      </c>
      <c r="AB145" s="43">
        <f t="shared" si="19"/>
        <v>336903.5</v>
      </c>
      <c r="AC145" s="45"/>
      <c r="AD145" s="46">
        <f t="shared" si="20"/>
        <v>336903.5</v>
      </c>
      <c r="AE145" s="41"/>
      <c r="AF145" s="47">
        <f t="shared" si="22"/>
        <v>0</v>
      </c>
      <c r="AG145" s="47">
        <f t="shared" si="22"/>
        <v>0</v>
      </c>
      <c r="AH145" s="47">
        <f t="shared" si="21"/>
        <v>0</v>
      </c>
      <c r="AI145" s="48"/>
      <c r="AJ145" s="49"/>
      <c r="AK145" s="50"/>
      <c r="AL145" s="50"/>
      <c r="AM145" s="47"/>
      <c r="AN145" s="47"/>
      <c r="AO145" s="51"/>
      <c r="AP145" s="49"/>
      <c r="AQ145" s="50"/>
      <c r="AR145" s="49"/>
      <c r="AS145" s="47"/>
      <c r="AT145" s="47"/>
      <c r="AU145" s="51"/>
      <c r="AV145" s="49"/>
      <c r="AW145" s="50"/>
      <c r="AX145" s="49"/>
      <c r="AY145" s="47"/>
      <c r="AZ145" s="47"/>
      <c r="BA145" s="51"/>
      <c r="BB145" s="49"/>
      <c r="BC145" s="50"/>
      <c r="BD145" s="49"/>
      <c r="BE145" s="47"/>
      <c r="BF145" s="47"/>
    </row>
    <row r="146" spans="2:58" s="7" customFormat="1" ht="33.75" customHeight="1" x14ac:dyDescent="0.15">
      <c r="B146" s="37" t="s">
        <v>223</v>
      </c>
      <c r="C146" s="37" t="s">
        <v>35</v>
      </c>
      <c r="D146" s="37" t="s">
        <v>677</v>
      </c>
      <c r="E146" s="38">
        <v>44630</v>
      </c>
      <c r="F146" s="37">
        <v>10</v>
      </c>
      <c r="G146" s="39">
        <f t="shared" si="17"/>
        <v>48282.5</v>
      </c>
      <c r="H146" s="52" t="s">
        <v>706</v>
      </c>
      <c r="I146" s="40" t="s">
        <v>707</v>
      </c>
      <c r="J146" s="37" t="s">
        <v>708</v>
      </c>
      <c r="K146" s="41"/>
      <c r="L146" s="42" t="s">
        <v>39</v>
      </c>
      <c r="M146" s="42" t="s">
        <v>709</v>
      </c>
      <c r="N146" s="43">
        <v>3250.15</v>
      </c>
      <c r="O146" s="44">
        <v>0</v>
      </c>
      <c r="P146" s="44">
        <v>0</v>
      </c>
      <c r="Q146" s="44"/>
      <c r="R146" s="44"/>
      <c r="S146" s="44">
        <v>0</v>
      </c>
      <c r="T146" s="44"/>
      <c r="U146" s="44"/>
      <c r="V146" s="44"/>
      <c r="W146" s="44"/>
      <c r="X146" s="44"/>
      <c r="Y146" s="44">
        <v>0</v>
      </c>
      <c r="Z146" s="44"/>
      <c r="AA146" s="43">
        <f t="shared" si="18"/>
        <v>0</v>
      </c>
      <c r="AB146" s="43">
        <f t="shared" si="19"/>
        <v>3250.15</v>
      </c>
      <c r="AC146" s="45"/>
      <c r="AD146" s="46">
        <f t="shared" si="20"/>
        <v>0</v>
      </c>
      <c r="AE146" s="41"/>
      <c r="AF146" s="47">
        <f t="shared" si="22"/>
        <v>3250.15</v>
      </c>
      <c r="AG146" s="47">
        <f t="shared" si="22"/>
        <v>0</v>
      </c>
      <c r="AH146" s="47">
        <f t="shared" si="21"/>
        <v>3250.15</v>
      </c>
      <c r="AI146" s="48"/>
      <c r="AJ146" s="49" t="s">
        <v>455</v>
      </c>
      <c r="AK146" s="50">
        <v>48295980</v>
      </c>
      <c r="AL146" s="50" t="s">
        <v>43</v>
      </c>
      <c r="AM146" s="47">
        <v>3250.15</v>
      </c>
      <c r="AN146" s="47"/>
      <c r="AO146" s="51"/>
      <c r="AP146" s="49"/>
      <c r="AQ146" s="50"/>
      <c r="AR146" s="49"/>
      <c r="AS146" s="47"/>
      <c r="AT146" s="47"/>
      <c r="AU146" s="51"/>
      <c r="AV146" s="49"/>
      <c r="AW146" s="50"/>
      <c r="AX146" s="49"/>
      <c r="AY146" s="47"/>
      <c r="AZ146" s="47"/>
      <c r="BA146" s="51"/>
      <c r="BB146" s="49"/>
      <c r="BC146" s="50"/>
      <c r="BD146" s="49"/>
      <c r="BE146" s="47"/>
      <c r="BF146" s="47"/>
    </row>
    <row r="147" spans="2:58" s="7" customFormat="1" ht="33.75" customHeight="1" x14ac:dyDescent="0.15">
      <c r="B147" s="37" t="s">
        <v>60</v>
      </c>
      <c r="C147" s="37" t="s">
        <v>61</v>
      </c>
      <c r="D147" s="37"/>
      <c r="E147" s="38">
        <v>44635</v>
      </c>
      <c r="F147" s="37">
        <v>10</v>
      </c>
      <c r="G147" s="39">
        <f t="shared" si="17"/>
        <v>48287.5</v>
      </c>
      <c r="H147" s="52" t="s">
        <v>671</v>
      </c>
      <c r="I147" s="40" t="s">
        <v>672</v>
      </c>
      <c r="J147" s="37" t="s">
        <v>673</v>
      </c>
      <c r="K147" s="41"/>
      <c r="L147" s="42" t="s">
        <v>65</v>
      </c>
      <c r="M147" s="42" t="s">
        <v>710</v>
      </c>
      <c r="N147" s="43">
        <v>300000</v>
      </c>
      <c r="O147" s="44">
        <v>0</v>
      </c>
      <c r="P147" s="44">
        <v>0</v>
      </c>
      <c r="Q147" s="44"/>
      <c r="R147" s="44"/>
      <c r="S147" s="44">
        <v>0</v>
      </c>
      <c r="T147" s="44"/>
      <c r="U147" s="44"/>
      <c r="V147" s="44"/>
      <c r="W147" s="44"/>
      <c r="X147" s="44"/>
      <c r="Y147" s="44">
        <v>0</v>
      </c>
      <c r="Z147" s="44"/>
      <c r="AA147" s="43">
        <f t="shared" si="18"/>
        <v>0</v>
      </c>
      <c r="AB147" s="43">
        <f t="shared" si="19"/>
        <v>300000</v>
      </c>
      <c r="AC147" s="45"/>
      <c r="AD147" s="46">
        <f t="shared" si="20"/>
        <v>294791.23</v>
      </c>
      <c r="AE147" s="41"/>
      <c r="AF147" s="47">
        <f t="shared" si="22"/>
        <v>5208.7700000000004</v>
      </c>
      <c r="AG147" s="47">
        <f t="shared" si="22"/>
        <v>0</v>
      </c>
      <c r="AH147" s="47">
        <f t="shared" si="21"/>
        <v>5208.7700000000004</v>
      </c>
      <c r="AI147" s="48"/>
      <c r="AJ147" s="49" t="s">
        <v>614</v>
      </c>
      <c r="AK147" s="50" t="s">
        <v>120</v>
      </c>
      <c r="AL147" s="50" t="s">
        <v>121</v>
      </c>
      <c r="AM147" s="47">
        <v>5208.7700000000004</v>
      </c>
      <c r="AN147" s="47"/>
      <c r="AO147" s="51"/>
      <c r="AP147" s="49"/>
      <c r="AQ147" s="50"/>
      <c r="AR147" s="49"/>
      <c r="AS147" s="47"/>
      <c r="AT147" s="47"/>
      <c r="AU147" s="51"/>
      <c r="AV147" s="49"/>
      <c r="AW147" s="50"/>
      <c r="AX147" s="49"/>
      <c r="AY147" s="47"/>
      <c r="AZ147" s="47"/>
      <c r="BA147" s="51"/>
      <c r="BB147" s="49"/>
      <c r="BC147" s="50"/>
      <c r="BD147" s="49"/>
      <c r="BE147" s="47"/>
      <c r="BF147" s="47"/>
    </row>
    <row r="148" spans="2:58" s="7" customFormat="1" ht="33.75" customHeight="1" x14ac:dyDescent="0.15">
      <c r="B148" s="37" t="s">
        <v>711</v>
      </c>
      <c r="C148" s="37" t="s">
        <v>35</v>
      </c>
      <c r="D148" s="37" t="s">
        <v>712</v>
      </c>
      <c r="E148" s="38">
        <v>44657</v>
      </c>
      <c r="F148" s="37">
        <v>10</v>
      </c>
      <c r="G148" s="39">
        <f t="shared" si="17"/>
        <v>48309.5</v>
      </c>
      <c r="H148" s="52" t="s">
        <v>713</v>
      </c>
      <c r="I148" s="40" t="s">
        <v>714</v>
      </c>
      <c r="J148" s="37" t="s">
        <v>715</v>
      </c>
      <c r="K148" s="41"/>
      <c r="L148" s="42" t="s">
        <v>39</v>
      </c>
      <c r="M148" s="42" t="s">
        <v>716</v>
      </c>
      <c r="N148" s="43">
        <v>29948.87</v>
      </c>
      <c r="O148" s="44">
        <v>0</v>
      </c>
      <c r="P148" s="44">
        <v>0</v>
      </c>
      <c r="Q148" s="44"/>
      <c r="R148" s="44"/>
      <c r="S148" s="44">
        <v>0</v>
      </c>
      <c r="T148" s="44"/>
      <c r="U148" s="44"/>
      <c r="V148" s="44"/>
      <c r="W148" s="44"/>
      <c r="X148" s="44"/>
      <c r="Y148" s="44">
        <v>0</v>
      </c>
      <c r="Z148" s="44"/>
      <c r="AA148" s="43">
        <f t="shared" si="18"/>
        <v>0</v>
      </c>
      <c r="AB148" s="43">
        <f t="shared" si="19"/>
        <v>29948.87</v>
      </c>
      <c r="AC148" s="45"/>
      <c r="AD148" s="46">
        <f t="shared" si="20"/>
        <v>29948.87</v>
      </c>
      <c r="AE148" s="41"/>
      <c r="AF148" s="47">
        <f t="shared" si="22"/>
        <v>0</v>
      </c>
      <c r="AG148" s="47">
        <f t="shared" si="22"/>
        <v>0</v>
      </c>
      <c r="AH148" s="47">
        <f t="shared" si="21"/>
        <v>0</v>
      </c>
      <c r="AI148" s="48"/>
      <c r="AJ148" s="49"/>
      <c r="AK148" s="50"/>
      <c r="AL148" s="50"/>
      <c r="AM148" s="47"/>
      <c r="AN148" s="47"/>
      <c r="AO148" s="51"/>
      <c r="AP148" s="49"/>
      <c r="AQ148" s="50"/>
      <c r="AR148" s="49"/>
      <c r="AS148" s="47"/>
      <c r="AT148" s="47"/>
      <c r="AU148" s="51"/>
      <c r="AV148" s="49"/>
      <c r="AW148" s="50"/>
      <c r="AX148" s="49"/>
      <c r="AY148" s="47"/>
      <c r="AZ148" s="47"/>
      <c r="BA148" s="51"/>
      <c r="BB148" s="49"/>
      <c r="BC148" s="50"/>
      <c r="BD148" s="49"/>
      <c r="BE148" s="47"/>
      <c r="BF148" s="47"/>
    </row>
    <row r="149" spans="2:58" s="7" customFormat="1" ht="33.75" customHeight="1" x14ac:dyDescent="0.15">
      <c r="B149" s="37" t="s">
        <v>101</v>
      </c>
      <c r="C149" s="37" t="s">
        <v>61</v>
      </c>
      <c r="D149" s="37"/>
      <c r="E149" s="38">
        <v>44659</v>
      </c>
      <c r="F149" s="37">
        <v>10</v>
      </c>
      <c r="G149" s="39">
        <f t="shared" si="17"/>
        <v>48311.5</v>
      </c>
      <c r="H149" s="52" t="s">
        <v>717</v>
      </c>
      <c r="I149" s="40" t="s">
        <v>718</v>
      </c>
      <c r="J149" s="37" t="s">
        <v>719</v>
      </c>
      <c r="K149" s="41"/>
      <c r="L149" s="42" t="s">
        <v>65</v>
      </c>
      <c r="M149" s="42" t="s">
        <v>720</v>
      </c>
      <c r="N149" s="43">
        <v>65280.33</v>
      </c>
      <c r="O149" s="44">
        <v>0</v>
      </c>
      <c r="P149" s="44">
        <v>0</v>
      </c>
      <c r="Q149" s="44"/>
      <c r="R149" s="44"/>
      <c r="S149" s="44">
        <v>0</v>
      </c>
      <c r="T149" s="44"/>
      <c r="U149" s="44"/>
      <c r="V149" s="44"/>
      <c r="W149" s="44"/>
      <c r="X149" s="44"/>
      <c r="Y149" s="44">
        <v>0</v>
      </c>
      <c r="Z149" s="44"/>
      <c r="AA149" s="43">
        <f t="shared" si="18"/>
        <v>0</v>
      </c>
      <c r="AB149" s="43">
        <f t="shared" si="19"/>
        <v>65280.33</v>
      </c>
      <c r="AC149" s="45"/>
      <c r="AD149" s="46">
        <f t="shared" si="20"/>
        <v>65280.33</v>
      </c>
      <c r="AE149" s="41"/>
      <c r="AF149" s="47">
        <f t="shared" si="22"/>
        <v>0</v>
      </c>
      <c r="AG149" s="47">
        <f t="shared" si="22"/>
        <v>0</v>
      </c>
      <c r="AH149" s="47">
        <f t="shared" si="21"/>
        <v>0</v>
      </c>
      <c r="AI149" s="48"/>
      <c r="AJ149" s="49"/>
      <c r="AK149" s="50"/>
      <c r="AL149" s="50"/>
      <c r="AM149" s="47"/>
      <c r="AN149" s="47"/>
      <c r="AO149" s="51"/>
      <c r="AP149" s="49"/>
      <c r="AQ149" s="50"/>
      <c r="AR149" s="49"/>
      <c r="AS149" s="47"/>
      <c r="AT149" s="47"/>
      <c r="AU149" s="51"/>
      <c r="AV149" s="49"/>
      <c r="AW149" s="50"/>
      <c r="AX149" s="49"/>
      <c r="AY149" s="47"/>
      <c r="AZ149" s="47"/>
      <c r="BA149" s="51"/>
      <c r="BB149" s="49"/>
      <c r="BC149" s="50"/>
      <c r="BD149" s="49"/>
      <c r="BE149" s="47"/>
      <c r="BF149" s="47"/>
    </row>
    <row r="150" spans="2:58" s="7" customFormat="1" ht="33.75" customHeight="1" x14ac:dyDescent="0.15">
      <c r="B150" s="37" t="s">
        <v>55</v>
      </c>
      <c r="C150" s="37" t="s">
        <v>35</v>
      </c>
      <c r="D150" s="37" t="s">
        <v>721</v>
      </c>
      <c r="E150" s="38">
        <v>44698</v>
      </c>
      <c r="F150" s="37">
        <v>10</v>
      </c>
      <c r="G150" s="39">
        <f t="shared" si="17"/>
        <v>48350.5</v>
      </c>
      <c r="H150" s="52" t="s">
        <v>722</v>
      </c>
      <c r="I150" s="40" t="s">
        <v>723</v>
      </c>
      <c r="J150" s="37" t="s">
        <v>724</v>
      </c>
      <c r="K150" s="41"/>
      <c r="L150" s="42" t="s">
        <v>39</v>
      </c>
      <c r="M150" s="42" t="s">
        <v>725</v>
      </c>
      <c r="N150" s="43">
        <v>3195.29</v>
      </c>
      <c r="O150" s="44">
        <v>0</v>
      </c>
      <c r="P150" s="44">
        <v>0</v>
      </c>
      <c r="Q150" s="44"/>
      <c r="R150" s="44"/>
      <c r="S150" s="44">
        <v>0</v>
      </c>
      <c r="T150" s="44"/>
      <c r="U150" s="44"/>
      <c r="V150" s="44"/>
      <c r="W150" s="44"/>
      <c r="X150" s="44"/>
      <c r="Y150" s="44">
        <v>0</v>
      </c>
      <c r="Z150" s="44"/>
      <c r="AA150" s="43">
        <f t="shared" si="18"/>
        <v>0</v>
      </c>
      <c r="AB150" s="43">
        <f t="shared" si="19"/>
        <v>3195.29</v>
      </c>
      <c r="AC150" s="45"/>
      <c r="AD150" s="46">
        <f t="shared" si="20"/>
        <v>3195.29</v>
      </c>
      <c r="AE150" s="41"/>
      <c r="AF150" s="47">
        <f t="shared" si="22"/>
        <v>0</v>
      </c>
      <c r="AG150" s="47">
        <f t="shared" si="22"/>
        <v>0</v>
      </c>
      <c r="AH150" s="47">
        <f t="shared" si="21"/>
        <v>0</v>
      </c>
      <c r="AI150" s="48"/>
      <c r="AJ150" s="49"/>
      <c r="AK150" s="50"/>
      <c r="AL150" s="50"/>
      <c r="AM150" s="47"/>
      <c r="AN150" s="47"/>
      <c r="AO150" s="51"/>
      <c r="AP150" s="49"/>
      <c r="AQ150" s="50"/>
      <c r="AR150" s="49"/>
      <c r="AS150" s="47"/>
      <c r="AT150" s="47"/>
      <c r="AU150" s="51"/>
      <c r="AV150" s="49"/>
      <c r="AW150" s="50"/>
      <c r="AX150" s="49"/>
      <c r="AY150" s="47"/>
      <c r="AZ150" s="47"/>
      <c r="BA150" s="51"/>
      <c r="BB150" s="49"/>
      <c r="BC150" s="50"/>
      <c r="BD150" s="49"/>
      <c r="BE150" s="47"/>
      <c r="BF150" s="47"/>
    </row>
    <row r="151" spans="2:58" s="7" customFormat="1" ht="33.75" customHeight="1" x14ac:dyDescent="0.15">
      <c r="B151" s="37" t="s">
        <v>60</v>
      </c>
      <c r="C151" s="37" t="s">
        <v>35</v>
      </c>
      <c r="D151" s="37" t="s">
        <v>726</v>
      </c>
      <c r="E151" s="38">
        <v>44700</v>
      </c>
      <c r="F151" s="37">
        <v>15</v>
      </c>
      <c r="G151" s="39">
        <f t="shared" si="17"/>
        <v>50178.75</v>
      </c>
      <c r="H151" s="52" t="s">
        <v>727</v>
      </c>
      <c r="I151" s="40" t="s">
        <v>728</v>
      </c>
      <c r="J151" s="37" t="s">
        <v>729</v>
      </c>
      <c r="K151" s="41"/>
      <c r="L151" s="42" t="s">
        <v>39</v>
      </c>
      <c r="M151" s="42" t="s">
        <v>730</v>
      </c>
      <c r="N151" s="43">
        <v>72677.38</v>
      </c>
      <c r="O151" s="44">
        <v>0</v>
      </c>
      <c r="P151" s="44">
        <v>0</v>
      </c>
      <c r="Q151" s="44"/>
      <c r="R151" s="44"/>
      <c r="S151" s="44">
        <v>0</v>
      </c>
      <c r="T151" s="44"/>
      <c r="U151" s="44"/>
      <c r="V151" s="44"/>
      <c r="W151" s="44"/>
      <c r="X151" s="44"/>
      <c r="Y151" s="44">
        <v>0</v>
      </c>
      <c r="Z151" s="44">
        <v>8216.93</v>
      </c>
      <c r="AA151" s="43">
        <f t="shared" si="18"/>
        <v>8216.93</v>
      </c>
      <c r="AB151" s="43">
        <f t="shared" si="19"/>
        <v>14085</v>
      </c>
      <c r="AC151" s="45"/>
      <c r="AD151" s="46">
        <f t="shared" si="20"/>
        <v>14085</v>
      </c>
      <c r="AE151" s="41"/>
      <c r="AF151" s="47">
        <f t="shared" si="22"/>
        <v>50375.45</v>
      </c>
      <c r="AG151" s="47">
        <f t="shared" si="22"/>
        <v>50375.45</v>
      </c>
      <c r="AH151" s="47">
        <f t="shared" si="21"/>
        <v>0</v>
      </c>
      <c r="AI151" s="48"/>
      <c r="AJ151" s="49" t="s">
        <v>731</v>
      </c>
      <c r="AK151" s="50">
        <v>48295980</v>
      </c>
      <c r="AL151" s="50" t="s">
        <v>43</v>
      </c>
      <c r="AM151" s="47">
        <v>50375.45</v>
      </c>
      <c r="AN151" s="47">
        <v>50375.45</v>
      </c>
      <c r="AO151" s="51"/>
      <c r="AP151" s="49"/>
      <c r="AQ151" s="50"/>
      <c r="AR151" s="49"/>
      <c r="AS151" s="47"/>
      <c r="AT151" s="47"/>
      <c r="AU151" s="51"/>
      <c r="AV151" s="49"/>
      <c r="AW151" s="50"/>
      <c r="AX151" s="49"/>
      <c r="AY151" s="47"/>
      <c r="AZ151" s="47"/>
      <c r="BA151" s="51"/>
      <c r="BB151" s="49"/>
      <c r="BC151" s="50"/>
      <c r="BD151" s="49"/>
      <c r="BE151" s="47"/>
      <c r="BF151" s="47"/>
    </row>
    <row r="152" spans="2:58" s="7" customFormat="1" ht="33.75" customHeight="1" x14ac:dyDescent="0.15">
      <c r="B152" s="37" t="s">
        <v>90</v>
      </c>
      <c r="C152" s="37" t="s">
        <v>35</v>
      </c>
      <c r="D152" s="37" t="s">
        <v>696</v>
      </c>
      <c r="E152" s="38">
        <v>44701</v>
      </c>
      <c r="F152" s="37">
        <v>10</v>
      </c>
      <c r="G152" s="39">
        <f t="shared" si="17"/>
        <v>48353.5</v>
      </c>
      <c r="H152" s="52" t="s">
        <v>732</v>
      </c>
      <c r="I152" s="40" t="s">
        <v>733</v>
      </c>
      <c r="J152" s="37" t="s">
        <v>734</v>
      </c>
      <c r="K152" s="41"/>
      <c r="L152" s="42" t="s">
        <v>39</v>
      </c>
      <c r="M152" s="42" t="s">
        <v>735</v>
      </c>
      <c r="N152" s="43">
        <v>3293.24</v>
      </c>
      <c r="O152" s="44">
        <v>0</v>
      </c>
      <c r="P152" s="44">
        <v>0</v>
      </c>
      <c r="Q152" s="44"/>
      <c r="R152" s="44"/>
      <c r="S152" s="44">
        <v>0</v>
      </c>
      <c r="T152" s="44"/>
      <c r="U152" s="44"/>
      <c r="V152" s="44"/>
      <c r="W152" s="44"/>
      <c r="X152" s="44"/>
      <c r="Y152" s="44">
        <v>0</v>
      </c>
      <c r="Z152" s="44"/>
      <c r="AA152" s="43">
        <f t="shared" si="18"/>
        <v>0</v>
      </c>
      <c r="AB152" s="43">
        <f t="shared" si="19"/>
        <v>3293.24</v>
      </c>
      <c r="AC152" s="45"/>
      <c r="AD152" s="46">
        <f t="shared" si="20"/>
        <v>0</v>
      </c>
      <c r="AE152" s="41"/>
      <c r="AF152" s="47">
        <f t="shared" si="22"/>
        <v>3293.24</v>
      </c>
      <c r="AG152" s="47">
        <f t="shared" si="22"/>
        <v>0</v>
      </c>
      <c r="AH152" s="47">
        <f t="shared" si="21"/>
        <v>3293.24</v>
      </c>
      <c r="AI152" s="48"/>
      <c r="AJ152" s="49" t="s">
        <v>736</v>
      </c>
      <c r="AK152" s="50">
        <v>21465980</v>
      </c>
      <c r="AL152" s="50" t="s">
        <v>43</v>
      </c>
      <c r="AM152" s="47">
        <v>3293.24</v>
      </c>
      <c r="AN152" s="47"/>
      <c r="AO152" s="51"/>
      <c r="AP152" s="49"/>
      <c r="AQ152" s="50"/>
      <c r="AR152" s="49"/>
      <c r="AS152" s="47"/>
      <c r="AT152" s="47"/>
      <c r="AU152" s="51"/>
      <c r="AV152" s="49"/>
      <c r="AW152" s="50"/>
      <c r="AX152" s="49"/>
      <c r="AY152" s="47"/>
      <c r="AZ152" s="47"/>
      <c r="BA152" s="51"/>
      <c r="BB152" s="49"/>
      <c r="BC152" s="50"/>
      <c r="BD152" s="49"/>
      <c r="BE152" s="47"/>
      <c r="BF152" s="47"/>
    </row>
    <row r="153" spans="2:58" s="7" customFormat="1" ht="33.75" customHeight="1" x14ac:dyDescent="0.15">
      <c r="B153" s="37" t="s">
        <v>85</v>
      </c>
      <c r="C153" s="37" t="s">
        <v>35</v>
      </c>
      <c r="D153" s="37" t="s">
        <v>530</v>
      </c>
      <c r="E153" s="38">
        <v>44706</v>
      </c>
      <c r="F153" s="37">
        <v>10</v>
      </c>
      <c r="G153" s="39">
        <f t="shared" si="17"/>
        <v>48358.5</v>
      </c>
      <c r="H153" s="52" t="s">
        <v>737</v>
      </c>
      <c r="I153" s="40" t="s">
        <v>738</v>
      </c>
      <c r="J153" s="37" t="s">
        <v>734</v>
      </c>
      <c r="K153" s="41"/>
      <c r="L153" s="42" t="s">
        <v>39</v>
      </c>
      <c r="M153" s="42" t="s">
        <v>739</v>
      </c>
      <c r="N153" s="43">
        <v>2375.59</v>
      </c>
      <c r="O153" s="44">
        <v>0</v>
      </c>
      <c r="P153" s="44">
        <v>0</v>
      </c>
      <c r="Q153" s="44"/>
      <c r="R153" s="44"/>
      <c r="S153" s="44">
        <v>0</v>
      </c>
      <c r="T153" s="44"/>
      <c r="U153" s="44"/>
      <c r="V153" s="44"/>
      <c r="W153" s="44"/>
      <c r="X153" s="44"/>
      <c r="Y153" s="44">
        <v>0</v>
      </c>
      <c r="Z153" s="44"/>
      <c r="AA153" s="43">
        <f t="shared" si="18"/>
        <v>0</v>
      </c>
      <c r="AB153" s="43">
        <f t="shared" si="19"/>
        <v>2375.59</v>
      </c>
      <c r="AC153" s="45"/>
      <c r="AD153" s="46">
        <f t="shared" si="20"/>
        <v>2375.59</v>
      </c>
      <c r="AE153" s="41"/>
      <c r="AF153" s="47">
        <f t="shared" si="22"/>
        <v>0</v>
      </c>
      <c r="AG153" s="47">
        <f t="shared" si="22"/>
        <v>0</v>
      </c>
      <c r="AH153" s="47">
        <f t="shared" si="21"/>
        <v>0</v>
      </c>
      <c r="AI153" s="48"/>
      <c r="AJ153" s="49"/>
      <c r="AK153" s="50"/>
      <c r="AL153" s="50"/>
      <c r="AM153" s="47"/>
      <c r="AN153" s="47"/>
      <c r="AO153" s="51"/>
      <c r="AP153" s="49"/>
      <c r="AQ153" s="50"/>
      <c r="AR153" s="49"/>
      <c r="AS153" s="47"/>
      <c r="AT153" s="47"/>
      <c r="AU153" s="51"/>
      <c r="AV153" s="49"/>
      <c r="AW153" s="50"/>
      <c r="AX153" s="49"/>
      <c r="AY153" s="47"/>
      <c r="AZ153" s="47"/>
      <c r="BA153" s="51"/>
      <c r="BB153" s="49"/>
      <c r="BC153" s="50"/>
      <c r="BD153" s="49"/>
      <c r="BE153" s="47"/>
      <c r="BF153" s="47"/>
    </row>
    <row r="154" spans="2:58" s="7" customFormat="1" ht="33.75" customHeight="1" x14ac:dyDescent="0.15">
      <c r="B154" s="37" t="s">
        <v>740</v>
      </c>
      <c r="C154" s="37" t="s">
        <v>35</v>
      </c>
      <c r="D154" s="37" t="s">
        <v>741</v>
      </c>
      <c r="E154" s="38">
        <v>44718</v>
      </c>
      <c r="F154" s="37">
        <v>10</v>
      </c>
      <c r="G154" s="39">
        <f t="shared" si="17"/>
        <v>48370.5</v>
      </c>
      <c r="H154" s="52" t="s">
        <v>742</v>
      </c>
      <c r="I154" s="40" t="s">
        <v>743</v>
      </c>
      <c r="J154" s="37" t="s">
        <v>744</v>
      </c>
      <c r="K154" s="41"/>
      <c r="L154" s="42" t="s">
        <v>39</v>
      </c>
      <c r="M154" s="42" t="s">
        <v>745</v>
      </c>
      <c r="N154" s="43">
        <v>17523.330000000002</v>
      </c>
      <c r="O154" s="44">
        <v>0</v>
      </c>
      <c r="P154" s="44">
        <v>0</v>
      </c>
      <c r="Q154" s="44"/>
      <c r="R154" s="44"/>
      <c r="S154" s="44">
        <v>0</v>
      </c>
      <c r="T154" s="44"/>
      <c r="U154" s="44"/>
      <c r="V154" s="44"/>
      <c r="W154" s="44"/>
      <c r="X154" s="44"/>
      <c r="Y154" s="44">
        <v>0</v>
      </c>
      <c r="Z154" s="44"/>
      <c r="AA154" s="43">
        <f t="shared" si="18"/>
        <v>0</v>
      </c>
      <c r="AB154" s="43">
        <f t="shared" si="19"/>
        <v>17523.330000000002</v>
      </c>
      <c r="AC154" s="45"/>
      <c r="AD154" s="46">
        <f t="shared" si="20"/>
        <v>17523.330000000002</v>
      </c>
      <c r="AE154" s="41"/>
      <c r="AF154" s="47">
        <f t="shared" si="22"/>
        <v>0</v>
      </c>
      <c r="AG154" s="47">
        <f t="shared" si="22"/>
        <v>0</v>
      </c>
      <c r="AH154" s="47">
        <f t="shared" si="21"/>
        <v>0</v>
      </c>
      <c r="AI154" s="48"/>
      <c r="AJ154" s="49"/>
      <c r="AK154" s="50"/>
      <c r="AL154" s="50"/>
      <c r="AM154" s="47"/>
      <c r="AN154" s="47"/>
      <c r="AO154" s="51"/>
      <c r="AP154" s="49"/>
      <c r="AQ154" s="50"/>
      <c r="AR154" s="49"/>
      <c r="AS154" s="47"/>
      <c r="AT154" s="47"/>
      <c r="AU154" s="51"/>
      <c r="AV154" s="49"/>
      <c r="AW154" s="50"/>
      <c r="AX154" s="49"/>
      <c r="AY154" s="47"/>
      <c r="AZ154" s="47"/>
      <c r="BA154" s="51"/>
      <c r="BB154" s="49"/>
      <c r="BC154" s="50"/>
      <c r="BD154" s="49"/>
      <c r="BE154" s="47"/>
      <c r="BF154" s="47"/>
    </row>
    <row r="155" spans="2:58" s="7" customFormat="1" ht="33.75" customHeight="1" x14ac:dyDescent="0.15">
      <c r="B155" s="37" t="s">
        <v>740</v>
      </c>
      <c r="C155" s="37" t="s">
        <v>35</v>
      </c>
      <c r="D155" s="37" t="s">
        <v>746</v>
      </c>
      <c r="E155" s="38">
        <v>44739</v>
      </c>
      <c r="F155" s="37">
        <v>10</v>
      </c>
      <c r="G155" s="39">
        <f t="shared" si="17"/>
        <v>48391.5</v>
      </c>
      <c r="H155" s="52" t="s">
        <v>747</v>
      </c>
      <c r="I155" s="40" t="s">
        <v>748</v>
      </c>
      <c r="J155" s="37" t="s">
        <v>749</v>
      </c>
      <c r="K155" s="41"/>
      <c r="L155" s="42" t="s">
        <v>39</v>
      </c>
      <c r="M155" s="42" t="s">
        <v>750</v>
      </c>
      <c r="N155" s="43">
        <v>487061.61</v>
      </c>
      <c r="O155" s="44">
        <v>0</v>
      </c>
      <c r="P155" s="44">
        <v>0</v>
      </c>
      <c r="Q155" s="44"/>
      <c r="R155" s="44"/>
      <c r="S155" s="44">
        <v>0</v>
      </c>
      <c r="T155" s="44"/>
      <c r="U155" s="44"/>
      <c r="V155" s="44"/>
      <c r="W155" s="44"/>
      <c r="X155" s="44"/>
      <c r="Y155" s="44">
        <v>0</v>
      </c>
      <c r="Z155" s="44"/>
      <c r="AA155" s="43">
        <f t="shared" si="18"/>
        <v>0</v>
      </c>
      <c r="AB155" s="43">
        <f t="shared" si="19"/>
        <v>487061.61</v>
      </c>
      <c r="AC155" s="45"/>
      <c r="AD155" s="46">
        <f t="shared" si="20"/>
        <v>487061.61</v>
      </c>
      <c r="AE155" s="41"/>
      <c r="AF155" s="47">
        <f t="shared" si="22"/>
        <v>0</v>
      </c>
      <c r="AG155" s="47">
        <f t="shared" si="22"/>
        <v>0</v>
      </c>
      <c r="AH155" s="47">
        <f t="shared" si="21"/>
        <v>0</v>
      </c>
      <c r="AI155" s="48"/>
      <c r="AJ155" s="49"/>
      <c r="AK155" s="50"/>
      <c r="AL155" s="50"/>
      <c r="AM155" s="47"/>
      <c r="AN155" s="47"/>
      <c r="AO155" s="51"/>
      <c r="AP155" s="49"/>
      <c r="AQ155" s="50"/>
      <c r="AR155" s="49"/>
      <c r="AS155" s="47"/>
      <c r="AT155" s="47"/>
      <c r="AU155" s="51"/>
      <c r="AV155" s="49"/>
      <c r="AW155" s="50"/>
      <c r="AX155" s="49"/>
      <c r="AY155" s="47"/>
      <c r="AZ155" s="47"/>
      <c r="BA155" s="51"/>
      <c r="BB155" s="49"/>
      <c r="BC155" s="50"/>
      <c r="BD155" s="49"/>
      <c r="BE155" s="47"/>
      <c r="BF155" s="47"/>
    </row>
    <row r="156" spans="2:58" s="7" customFormat="1" ht="33.75" customHeight="1" x14ac:dyDescent="0.15">
      <c r="B156" s="37" t="s">
        <v>223</v>
      </c>
      <c r="C156" s="37" t="s">
        <v>35</v>
      </c>
      <c r="D156" s="37" t="s">
        <v>751</v>
      </c>
      <c r="E156" s="38">
        <v>44734</v>
      </c>
      <c r="F156" s="37">
        <v>10</v>
      </c>
      <c r="G156" s="39">
        <f t="shared" si="17"/>
        <v>48386.5</v>
      </c>
      <c r="H156" s="52" t="s">
        <v>752</v>
      </c>
      <c r="I156" s="40" t="s">
        <v>753</v>
      </c>
      <c r="J156" s="37" t="s">
        <v>754</v>
      </c>
      <c r="K156" s="41"/>
      <c r="L156" s="42" t="s">
        <v>39</v>
      </c>
      <c r="M156" s="42" t="s">
        <v>755</v>
      </c>
      <c r="N156" s="43">
        <v>12440</v>
      </c>
      <c r="O156" s="44">
        <v>0</v>
      </c>
      <c r="P156" s="44">
        <v>0</v>
      </c>
      <c r="Q156" s="44"/>
      <c r="R156" s="44"/>
      <c r="S156" s="44">
        <v>0</v>
      </c>
      <c r="T156" s="44"/>
      <c r="U156" s="44"/>
      <c r="V156" s="44"/>
      <c r="W156" s="44"/>
      <c r="X156" s="44"/>
      <c r="Y156" s="44">
        <v>0</v>
      </c>
      <c r="Z156" s="44"/>
      <c r="AA156" s="43">
        <f t="shared" si="18"/>
        <v>0</v>
      </c>
      <c r="AB156" s="43">
        <f t="shared" si="19"/>
        <v>12440</v>
      </c>
      <c r="AC156" s="45"/>
      <c r="AD156" s="46">
        <f t="shared" si="20"/>
        <v>0</v>
      </c>
      <c r="AE156" s="41"/>
      <c r="AF156" s="47">
        <f t="shared" si="22"/>
        <v>12440</v>
      </c>
      <c r="AG156" s="47">
        <f t="shared" si="22"/>
        <v>0</v>
      </c>
      <c r="AH156" s="47">
        <f t="shared" si="21"/>
        <v>12440</v>
      </c>
      <c r="AI156" s="48"/>
      <c r="AJ156" s="49" t="s">
        <v>455</v>
      </c>
      <c r="AK156" s="50">
        <v>48295980</v>
      </c>
      <c r="AL156" s="50" t="s">
        <v>43</v>
      </c>
      <c r="AM156" s="47">
        <v>12440</v>
      </c>
      <c r="AN156" s="47"/>
      <c r="AO156" s="51"/>
      <c r="AP156" s="49"/>
      <c r="AQ156" s="50"/>
      <c r="AR156" s="49"/>
      <c r="AS156" s="47"/>
      <c r="AT156" s="47"/>
      <c r="AU156" s="51"/>
      <c r="AV156" s="49"/>
      <c r="AW156" s="50"/>
      <c r="AX156" s="49"/>
      <c r="AY156" s="47"/>
      <c r="AZ156" s="47"/>
      <c r="BA156" s="51"/>
      <c r="BB156" s="49"/>
      <c r="BC156" s="50"/>
      <c r="BD156" s="49"/>
      <c r="BE156" s="47"/>
      <c r="BF156" s="47"/>
    </row>
    <row r="157" spans="2:58" s="7" customFormat="1" ht="33.75" customHeight="1" x14ac:dyDescent="0.15">
      <c r="B157" s="37" t="s">
        <v>55</v>
      </c>
      <c r="C157" s="37" t="s">
        <v>35</v>
      </c>
      <c r="D157" s="37" t="s">
        <v>630</v>
      </c>
      <c r="E157" s="38">
        <v>44739</v>
      </c>
      <c r="F157" s="37">
        <v>10</v>
      </c>
      <c r="G157" s="39">
        <f t="shared" si="17"/>
        <v>48391.5</v>
      </c>
      <c r="H157" s="52" t="s">
        <v>756</v>
      </c>
      <c r="I157" s="40" t="s">
        <v>757</v>
      </c>
      <c r="J157" s="37" t="s">
        <v>758</v>
      </c>
      <c r="K157" s="41"/>
      <c r="L157" s="42" t="s">
        <v>39</v>
      </c>
      <c r="M157" s="42" t="s">
        <v>759</v>
      </c>
      <c r="N157" s="43">
        <v>12505.68</v>
      </c>
      <c r="O157" s="44">
        <v>0</v>
      </c>
      <c r="P157" s="44">
        <v>0</v>
      </c>
      <c r="Q157" s="44"/>
      <c r="R157" s="44"/>
      <c r="S157" s="44">
        <v>0</v>
      </c>
      <c r="T157" s="44"/>
      <c r="U157" s="44"/>
      <c r="V157" s="44"/>
      <c r="W157" s="44"/>
      <c r="X157" s="44"/>
      <c r="Y157" s="44">
        <v>0</v>
      </c>
      <c r="Z157" s="44">
        <v>5100</v>
      </c>
      <c r="AA157" s="43">
        <f t="shared" si="18"/>
        <v>5100</v>
      </c>
      <c r="AB157" s="43">
        <f t="shared" si="19"/>
        <v>7405.68</v>
      </c>
      <c r="AC157" s="45"/>
      <c r="AD157" s="46">
        <f t="shared" si="20"/>
        <v>0</v>
      </c>
      <c r="AE157" s="41"/>
      <c r="AF157" s="47">
        <f t="shared" si="22"/>
        <v>7405.68</v>
      </c>
      <c r="AG157" s="47">
        <f t="shared" si="22"/>
        <v>0</v>
      </c>
      <c r="AH157" s="47">
        <f t="shared" si="21"/>
        <v>7405.68</v>
      </c>
      <c r="AI157" s="48"/>
      <c r="AJ157" s="49" t="s">
        <v>247</v>
      </c>
      <c r="AK157" s="50">
        <v>48295980</v>
      </c>
      <c r="AL157" s="50" t="s">
        <v>43</v>
      </c>
      <c r="AM157" s="47">
        <v>7405.68</v>
      </c>
      <c r="AN157" s="47"/>
      <c r="AO157" s="51"/>
      <c r="AP157" s="49"/>
      <c r="AQ157" s="50"/>
      <c r="AR157" s="49"/>
      <c r="AS157" s="47"/>
      <c r="AT157" s="47"/>
      <c r="AU157" s="51"/>
      <c r="AV157" s="49"/>
      <c r="AW157" s="50"/>
      <c r="AX157" s="49"/>
      <c r="AY157" s="47"/>
      <c r="AZ157" s="47"/>
      <c r="BA157" s="51"/>
      <c r="BB157" s="49"/>
      <c r="BC157" s="50"/>
      <c r="BD157" s="49"/>
      <c r="BE157" s="47"/>
      <c r="BF157" s="47"/>
    </row>
    <row r="158" spans="2:58" s="7" customFormat="1" ht="33.75" customHeight="1" x14ac:dyDescent="0.15">
      <c r="B158" s="37" t="s">
        <v>122</v>
      </c>
      <c r="C158" s="37" t="s">
        <v>35</v>
      </c>
      <c r="D158" s="37" t="s">
        <v>760</v>
      </c>
      <c r="E158" s="38">
        <v>44756</v>
      </c>
      <c r="F158" s="37">
        <v>10</v>
      </c>
      <c r="G158" s="39">
        <f t="shared" si="17"/>
        <v>48408.5</v>
      </c>
      <c r="H158" s="52" t="s">
        <v>761</v>
      </c>
      <c r="I158" s="40" t="s">
        <v>762</v>
      </c>
      <c r="J158" s="37" t="s">
        <v>763</v>
      </c>
      <c r="K158" s="41"/>
      <c r="L158" s="42" t="s">
        <v>39</v>
      </c>
      <c r="M158" s="42" t="s">
        <v>764</v>
      </c>
      <c r="N158" s="43">
        <v>8760.89</v>
      </c>
      <c r="O158" s="44">
        <v>0</v>
      </c>
      <c r="P158" s="44">
        <v>0</v>
      </c>
      <c r="Q158" s="44"/>
      <c r="R158" s="44"/>
      <c r="S158" s="44">
        <v>0</v>
      </c>
      <c r="T158" s="44"/>
      <c r="U158" s="44"/>
      <c r="V158" s="44"/>
      <c r="W158" s="44"/>
      <c r="X158" s="44"/>
      <c r="Y158" s="44">
        <v>0</v>
      </c>
      <c r="Z158" s="44"/>
      <c r="AA158" s="43">
        <f t="shared" si="18"/>
        <v>0</v>
      </c>
      <c r="AB158" s="43">
        <f t="shared" si="19"/>
        <v>8760.89</v>
      </c>
      <c r="AC158" s="45"/>
      <c r="AD158" s="46">
        <f t="shared" si="20"/>
        <v>8760.89</v>
      </c>
      <c r="AE158" s="41"/>
      <c r="AF158" s="47">
        <f t="shared" si="22"/>
        <v>0</v>
      </c>
      <c r="AG158" s="47">
        <f t="shared" si="22"/>
        <v>0</v>
      </c>
      <c r="AH158" s="47">
        <f t="shared" si="21"/>
        <v>0</v>
      </c>
      <c r="AI158" s="48"/>
      <c r="AJ158" s="49"/>
      <c r="AK158" s="50"/>
      <c r="AL158" s="50"/>
      <c r="AM158" s="47"/>
      <c r="AN158" s="47"/>
      <c r="AO158" s="51"/>
      <c r="AP158" s="49"/>
      <c r="AQ158" s="50"/>
      <c r="AR158" s="49"/>
      <c r="AS158" s="47"/>
      <c r="AT158" s="47"/>
      <c r="AU158" s="51"/>
      <c r="AV158" s="49"/>
      <c r="AW158" s="50"/>
      <c r="AX158" s="49"/>
      <c r="AY158" s="47"/>
      <c r="AZ158" s="47"/>
      <c r="BA158" s="51"/>
      <c r="BB158" s="49"/>
      <c r="BC158" s="50"/>
      <c r="BD158" s="49"/>
      <c r="BE158" s="47"/>
      <c r="BF158" s="47"/>
    </row>
    <row r="159" spans="2:58" s="7" customFormat="1" ht="33.75" customHeight="1" x14ac:dyDescent="0.15">
      <c r="B159" s="37" t="s">
        <v>740</v>
      </c>
      <c r="C159" s="37" t="s">
        <v>35</v>
      </c>
      <c r="D159" s="37" t="s">
        <v>765</v>
      </c>
      <c r="E159" s="38">
        <v>44775</v>
      </c>
      <c r="F159" s="37">
        <v>10</v>
      </c>
      <c r="G159" s="39">
        <f t="shared" si="17"/>
        <v>48427.5</v>
      </c>
      <c r="H159" s="52" t="s">
        <v>766</v>
      </c>
      <c r="I159" s="40" t="s">
        <v>767</v>
      </c>
      <c r="J159" s="37" t="s">
        <v>768</v>
      </c>
      <c r="K159" s="41"/>
      <c r="L159" s="42" t="s">
        <v>39</v>
      </c>
      <c r="M159" s="42" t="s">
        <v>769</v>
      </c>
      <c r="N159" s="43">
        <v>176644.21</v>
      </c>
      <c r="O159" s="44">
        <v>0</v>
      </c>
      <c r="P159" s="44">
        <v>0</v>
      </c>
      <c r="Q159" s="44"/>
      <c r="R159" s="44"/>
      <c r="S159" s="44">
        <v>0</v>
      </c>
      <c r="T159" s="44"/>
      <c r="U159" s="44"/>
      <c r="V159" s="44"/>
      <c r="W159" s="44"/>
      <c r="X159" s="44"/>
      <c r="Y159" s="44">
        <v>0</v>
      </c>
      <c r="Z159" s="44"/>
      <c r="AA159" s="43">
        <f t="shared" si="18"/>
        <v>0</v>
      </c>
      <c r="AB159" s="43">
        <f t="shared" si="19"/>
        <v>176644.21</v>
      </c>
      <c r="AC159" s="45"/>
      <c r="AD159" s="46">
        <f t="shared" si="20"/>
        <v>176644.21</v>
      </c>
      <c r="AE159" s="41"/>
      <c r="AF159" s="47">
        <f t="shared" si="22"/>
        <v>0</v>
      </c>
      <c r="AG159" s="47">
        <f t="shared" si="22"/>
        <v>0</v>
      </c>
      <c r="AH159" s="47">
        <f t="shared" si="21"/>
        <v>0</v>
      </c>
      <c r="AI159" s="48"/>
      <c r="AJ159" s="49"/>
      <c r="AK159" s="50"/>
      <c r="AL159" s="50"/>
      <c r="AM159" s="47"/>
      <c r="AN159" s="47"/>
      <c r="AO159" s="51"/>
      <c r="AP159" s="49"/>
      <c r="AQ159" s="50"/>
      <c r="AR159" s="49"/>
      <c r="AS159" s="47"/>
      <c r="AT159" s="47"/>
      <c r="AU159" s="51"/>
      <c r="AV159" s="49"/>
      <c r="AW159" s="50"/>
      <c r="AX159" s="49"/>
      <c r="AY159" s="47"/>
      <c r="AZ159" s="47"/>
      <c r="BA159" s="51"/>
      <c r="BB159" s="49"/>
      <c r="BC159" s="50"/>
      <c r="BD159" s="49"/>
      <c r="BE159" s="47"/>
      <c r="BF159" s="47"/>
    </row>
    <row r="160" spans="2:58" s="7" customFormat="1" ht="33.75" customHeight="1" x14ac:dyDescent="0.15">
      <c r="B160" s="37" t="s">
        <v>711</v>
      </c>
      <c r="C160" s="37" t="s">
        <v>35</v>
      </c>
      <c r="D160" s="37" t="s">
        <v>770</v>
      </c>
      <c r="E160" s="38">
        <v>44775</v>
      </c>
      <c r="F160" s="37">
        <v>5</v>
      </c>
      <c r="G160" s="39">
        <f t="shared" si="17"/>
        <v>46601.25</v>
      </c>
      <c r="H160" s="52" t="s">
        <v>771</v>
      </c>
      <c r="I160" s="40" t="s">
        <v>772</v>
      </c>
      <c r="J160" s="37" t="s">
        <v>773</v>
      </c>
      <c r="K160" s="41"/>
      <c r="L160" s="42" t="s">
        <v>39</v>
      </c>
      <c r="M160" s="42" t="s">
        <v>774</v>
      </c>
      <c r="N160" s="43">
        <v>32864.639999999999</v>
      </c>
      <c r="O160" s="44">
        <v>0</v>
      </c>
      <c r="P160" s="44">
        <v>0</v>
      </c>
      <c r="Q160" s="44"/>
      <c r="R160" s="44"/>
      <c r="S160" s="44">
        <v>0</v>
      </c>
      <c r="T160" s="44"/>
      <c r="U160" s="44"/>
      <c r="V160" s="44"/>
      <c r="W160" s="44"/>
      <c r="X160" s="44"/>
      <c r="Y160" s="44">
        <v>0</v>
      </c>
      <c r="Z160" s="44"/>
      <c r="AA160" s="43">
        <f t="shared" si="18"/>
        <v>0</v>
      </c>
      <c r="AB160" s="43">
        <f t="shared" si="19"/>
        <v>32864.639999999999</v>
      </c>
      <c r="AC160" s="45"/>
      <c r="AD160" s="46">
        <f t="shared" si="20"/>
        <v>32864.639999999999</v>
      </c>
      <c r="AE160" s="41"/>
      <c r="AF160" s="47">
        <f t="shared" ref="AF160:AG175" si="23">AM160+AS160+AY160+BE160</f>
        <v>0</v>
      </c>
      <c r="AG160" s="47">
        <f t="shared" si="23"/>
        <v>0</v>
      </c>
      <c r="AH160" s="47">
        <f t="shared" si="21"/>
        <v>0</v>
      </c>
      <c r="AI160" s="48"/>
      <c r="AJ160" s="49"/>
      <c r="AK160" s="50"/>
      <c r="AL160" s="50"/>
      <c r="AM160" s="47"/>
      <c r="AN160" s="47"/>
      <c r="AO160" s="51"/>
      <c r="AP160" s="49"/>
      <c r="AQ160" s="50"/>
      <c r="AR160" s="49"/>
      <c r="AS160" s="47"/>
      <c r="AT160" s="47"/>
      <c r="AU160" s="51"/>
      <c r="AV160" s="49"/>
      <c r="AW160" s="50"/>
      <c r="AX160" s="49"/>
      <c r="AY160" s="47"/>
      <c r="AZ160" s="47"/>
      <c r="BA160" s="51"/>
      <c r="BB160" s="49"/>
      <c r="BC160" s="50"/>
      <c r="BD160" s="49"/>
      <c r="BE160" s="47"/>
      <c r="BF160" s="47"/>
    </row>
    <row r="161" spans="2:58" s="7" customFormat="1" ht="33.75" customHeight="1" x14ac:dyDescent="0.15">
      <c r="B161" s="37" t="s">
        <v>90</v>
      </c>
      <c r="C161" s="37" t="s">
        <v>35</v>
      </c>
      <c r="D161" s="37" t="s">
        <v>696</v>
      </c>
      <c r="E161" s="38">
        <v>44788</v>
      </c>
      <c r="F161" s="37">
        <v>10</v>
      </c>
      <c r="G161" s="39">
        <f t="shared" si="17"/>
        <v>48440.5</v>
      </c>
      <c r="H161" s="52" t="s">
        <v>775</v>
      </c>
      <c r="I161" s="40" t="s">
        <v>776</v>
      </c>
      <c r="J161" s="37" t="s">
        <v>777</v>
      </c>
      <c r="K161" s="41"/>
      <c r="L161" s="42" t="s">
        <v>39</v>
      </c>
      <c r="M161" s="42" t="s">
        <v>778</v>
      </c>
      <c r="N161" s="43">
        <v>3328.3</v>
      </c>
      <c r="O161" s="44">
        <v>0</v>
      </c>
      <c r="P161" s="44">
        <v>0</v>
      </c>
      <c r="Q161" s="44"/>
      <c r="R161" s="44"/>
      <c r="S161" s="44">
        <v>0</v>
      </c>
      <c r="T161" s="44"/>
      <c r="U161" s="44"/>
      <c r="V161" s="44"/>
      <c r="W161" s="44"/>
      <c r="X161" s="44"/>
      <c r="Y161" s="44">
        <v>0</v>
      </c>
      <c r="Z161" s="44"/>
      <c r="AA161" s="43">
        <f t="shared" si="18"/>
        <v>0</v>
      </c>
      <c r="AB161" s="43">
        <f t="shared" si="19"/>
        <v>3328.3</v>
      </c>
      <c r="AC161" s="45"/>
      <c r="AD161" s="46">
        <f t="shared" si="20"/>
        <v>121.54</v>
      </c>
      <c r="AE161" s="41"/>
      <c r="AF161" s="47">
        <f t="shared" si="23"/>
        <v>3206.76</v>
      </c>
      <c r="AG161" s="47">
        <f t="shared" si="23"/>
        <v>0</v>
      </c>
      <c r="AH161" s="47">
        <f t="shared" si="21"/>
        <v>3206.76</v>
      </c>
      <c r="AI161" s="48"/>
      <c r="AJ161" s="49" t="s">
        <v>736</v>
      </c>
      <c r="AK161" s="50">
        <v>21465980</v>
      </c>
      <c r="AL161" s="50" t="s">
        <v>43</v>
      </c>
      <c r="AM161" s="47">
        <v>3206.76</v>
      </c>
      <c r="AN161" s="47"/>
      <c r="AO161" s="51"/>
      <c r="AP161" s="49"/>
      <c r="AQ161" s="50"/>
      <c r="AR161" s="49"/>
      <c r="AS161" s="47"/>
      <c r="AT161" s="47"/>
      <c r="AU161" s="51"/>
      <c r="AV161" s="49"/>
      <c r="AW161" s="50"/>
      <c r="AX161" s="49"/>
      <c r="AY161" s="47"/>
      <c r="AZ161" s="47"/>
      <c r="BA161" s="51"/>
      <c r="BB161" s="49"/>
      <c r="BC161" s="50"/>
      <c r="BD161" s="49"/>
      <c r="BE161" s="47"/>
      <c r="BF161" s="47"/>
    </row>
    <row r="162" spans="2:58" s="7" customFormat="1" ht="33.75" customHeight="1" x14ac:dyDescent="0.15">
      <c r="B162" s="37" t="s">
        <v>740</v>
      </c>
      <c r="C162" s="37" t="s">
        <v>35</v>
      </c>
      <c r="D162" s="37" t="s">
        <v>741</v>
      </c>
      <c r="E162" s="38">
        <v>44818</v>
      </c>
      <c r="F162" s="37">
        <v>10</v>
      </c>
      <c r="G162" s="39">
        <f t="shared" si="17"/>
        <v>48470.5</v>
      </c>
      <c r="H162" s="52" t="s">
        <v>779</v>
      </c>
      <c r="I162" s="40" t="s">
        <v>780</v>
      </c>
      <c r="J162" s="37" t="s">
        <v>781</v>
      </c>
      <c r="K162" s="41"/>
      <c r="L162" s="42" t="s">
        <v>39</v>
      </c>
      <c r="M162" s="42" t="s">
        <v>782</v>
      </c>
      <c r="N162" s="43">
        <v>21701.759999999998</v>
      </c>
      <c r="O162" s="44">
        <v>0</v>
      </c>
      <c r="P162" s="44">
        <v>0</v>
      </c>
      <c r="Q162" s="44"/>
      <c r="R162" s="44"/>
      <c r="S162" s="44">
        <v>0</v>
      </c>
      <c r="T162" s="44"/>
      <c r="U162" s="44"/>
      <c r="V162" s="44"/>
      <c r="W162" s="44"/>
      <c r="X162" s="44"/>
      <c r="Y162" s="44">
        <v>0</v>
      </c>
      <c r="Z162" s="44"/>
      <c r="AA162" s="43">
        <f t="shared" si="18"/>
        <v>0</v>
      </c>
      <c r="AB162" s="43">
        <f t="shared" si="19"/>
        <v>21701.759999999998</v>
      </c>
      <c r="AC162" s="45"/>
      <c r="AD162" s="46">
        <f t="shared" si="20"/>
        <v>21701.759999999998</v>
      </c>
      <c r="AE162" s="41"/>
      <c r="AF162" s="47">
        <f t="shared" si="23"/>
        <v>0</v>
      </c>
      <c r="AG162" s="47">
        <f t="shared" si="23"/>
        <v>0</v>
      </c>
      <c r="AH162" s="47">
        <f t="shared" si="21"/>
        <v>0</v>
      </c>
      <c r="AI162" s="48"/>
      <c r="AJ162" s="49"/>
      <c r="AK162" s="50"/>
      <c r="AL162" s="50"/>
      <c r="AM162" s="47"/>
      <c r="AN162" s="47"/>
      <c r="AO162" s="51"/>
      <c r="AP162" s="49"/>
      <c r="AQ162" s="50"/>
      <c r="AR162" s="49"/>
      <c r="AS162" s="47"/>
      <c r="AT162" s="47"/>
      <c r="AU162" s="51"/>
      <c r="AV162" s="49"/>
      <c r="AW162" s="50"/>
      <c r="AX162" s="49"/>
      <c r="AY162" s="47"/>
      <c r="AZ162" s="47"/>
      <c r="BA162" s="51"/>
      <c r="BB162" s="49"/>
      <c r="BC162" s="50"/>
      <c r="BD162" s="49"/>
      <c r="BE162" s="47"/>
      <c r="BF162" s="47"/>
    </row>
    <row r="163" spans="2:58" s="7" customFormat="1" ht="33.75" customHeight="1" x14ac:dyDescent="0.15">
      <c r="B163" s="37" t="s">
        <v>55</v>
      </c>
      <c r="C163" s="37" t="s">
        <v>35</v>
      </c>
      <c r="D163" s="37" t="s">
        <v>721</v>
      </c>
      <c r="E163" s="38">
        <v>44837</v>
      </c>
      <c r="F163" s="37">
        <v>10</v>
      </c>
      <c r="G163" s="39">
        <f t="shared" si="17"/>
        <v>48489.5</v>
      </c>
      <c r="H163" s="52" t="s">
        <v>783</v>
      </c>
      <c r="I163" s="40" t="s">
        <v>784</v>
      </c>
      <c r="J163" s="37" t="s">
        <v>785</v>
      </c>
      <c r="K163" s="41"/>
      <c r="L163" s="42" t="s">
        <v>39</v>
      </c>
      <c r="M163" s="42" t="s">
        <v>786</v>
      </c>
      <c r="N163" s="43">
        <v>4339.68</v>
      </c>
      <c r="O163" s="44">
        <v>0</v>
      </c>
      <c r="P163" s="44">
        <v>0</v>
      </c>
      <c r="Q163" s="44"/>
      <c r="R163" s="44"/>
      <c r="S163" s="44">
        <v>0</v>
      </c>
      <c r="T163" s="44"/>
      <c r="U163" s="44"/>
      <c r="V163" s="44"/>
      <c r="W163" s="44"/>
      <c r="X163" s="44"/>
      <c r="Y163" s="44">
        <v>0</v>
      </c>
      <c r="Z163" s="44"/>
      <c r="AA163" s="43">
        <f t="shared" si="18"/>
        <v>0</v>
      </c>
      <c r="AB163" s="43">
        <f t="shared" si="19"/>
        <v>4339.68</v>
      </c>
      <c r="AC163" s="45"/>
      <c r="AD163" s="46">
        <f t="shared" si="20"/>
        <v>4339.68</v>
      </c>
      <c r="AE163" s="41"/>
      <c r="AF163" s="47">
        <f t="shared" si="23"/>
        <v>0</v>
      </c>
      <c r="AG163" s="47">
        <f t="shared" si="23"/>
        <v>0</v>
      </c>
      <c r="AH163" s="47">
        <f t="shared" si="21"/>
        <v>0</v>
      </c>
      <c r="AI163" s="48"/>
      <c r="AJ163" s="49"/>
      <c r="AK163" s="50"/>
      <c r="AL163" s="50"/>
      <c r="AM163" s="47"/>
      <c r="AN163" s="47"/>
      <c r="AO163" s="51"/>
      <c r="AP163" s="49"/>
      <c r="AQ163" s="50"/>
      <c r="AR163" s="49"/>
      <c r="AS163" s="47"/>
      <c r="AT163" s="47"/>
      <c r="AU163" s="51"/>
      <c r="AV163" s="49"/>
      <c r="AW163" s="50"/>
      <c r="AX163" s="49"/>
      <c r="AY163" s="47"/>
      <c r="AZ163" s="47"/>
      <c r="BA163" s="51"/>
      <c r="BB163" s="49"/>
      <c r="BC163" s="50"/>
      <c r="BD163" s="49"/>
      <c r="BE163" s="47"/>
      <c r="BF163" s="47"/>
    </row>
    <row r="164" spans="2:58" s="7" customFormat="1" ht="33.75" customHeight="1" x14ac:dyDescent="0.15">
      <c r="B164" s="37" t="s">
        <v>711</v>
      </c>
      <c r="C164" s="37" t="s">
        <v>35</v>
      </c>
      <c r="D164" s="37" t="s">
        <v>787</v>
      </c>
      <c r="E164" s="38">
        <v>44837</v>
      </c>
      <c r="F164" s="37">
        <v>10</v>
      </c>
      <c r="G164" s="39">
        <f t="shared" si="17"/>
        <v>48489.5</v>
      </c>
      <c r="H164" s="52" t="s">
        <v>788</v>
      </c>
      <c r="I164" s="40" t="s">
        <v>789</v>
      </c>
      <c r="J164" s="37" t="s">
        <v>790</v>
      </c>
      <c r="K164" s="41"/>
      <c r="L164" s="42" t="s">
        <v>39</v>
      </c>
      <c r="M164" s="42" t="s">
        <v>791</v>
      </c>
      <c r="N164" s="43">
        <v>1282.5999999999999</v>
      </c>
      <c r="O164" s="44">
        <v>0</v>
      </c>
      <c r="P164" s="44">
        <v>0</v>
      </c>
      <c r="Q164" s="44"/>
      <c r="R164" s="44"/>
      <c r="S164" s="44">
        <v>0</v>
      </c>
      <c r="T164" s="44"/>
      <c r="U164" s="44"/>
      <c r="V164" s="44"/>
      <c r="W164" s="44"/>
      <c r="X164" s="44"/>
      <c r="Y164" s="44">
        <v>0</v>
      </c>
      <c r="Z164" s="44"/>
      <c r="AA164" s="43">
        <f t="shared" si="18"/>
        <v>0</v>
      </c>
      <c r="AB164" s="43">
        <f t="shared" si="19"/>
        <v>1282.5999999999999</v>
      </c>
      <c r="AC164" s="45"/>
      <c r="AD164" s="46">
        <f t="shared" si="20"/>
        <v>1282.5999999999999</v>
      </c>
      <c r="AE164" s="41"/>
      <c r="AF164" s="47">
        <f t="shared" si="23"/>
        <v>0</v>
      </c>
      <c r="AG164" s="47">
        <f t="shared" si="23"/>
        <v>0</v>
      </c>
      <c r="AH164" s="47">
        <f t="shared" si="21"/>
        <v>0</v>
      </c>
      <c r="AI164" s="48"/>
      <c r="AJ164" s="49"/>
      <c r="AK164" s="50"/>
      <c r="AL164" s="50"/>
      <c r="AM164" s="47"/>
      <c r="AN164" s="47"/>
      <c r="AO164" s="51"/>
      <c r="AP164" s="49"/>
      <c r="AQ164" s="50"/>
      <c r="AR164" s="49"/>
      <c r="AS164" s="47"/>
      <c r="AT164" s="47"/>
      <c r="AU164" s="51"/>
      <c r="AV164" s="49"/>
      <c r="AW164" s="50"/>
      <c r="AX164" s="49"/>
      <c r="AY164" s="47"/>
      <c r="AZ164" s="47"/>
      <c r="BA164" s="51"/>
      <c r="BB164" s="49"/>
      <c r="BC164" s="50"/>
      <c r="BD164" s="49"/>
      <c r="BE164" s="47"/>
      <c r="BF164" s="47"/>
    </row>
    <row r="165" spans="2:58" s="7" customFormat="1" ht="33.75" customHeight="1" x14ac:dyDescent="0.15">
      <c r="B165" s="37" t="s">
        <v>131</v>
      </c>
      <c r="C165" s="37" t="s">
        <v>35</v>
      </c>
      <c r="D165" s="37" t="s">
        <v>792</v>
      </c>
      <c r="E165" s="38">
        <v>44839</v>
      </c>
      <c r="F165" s="37">
        <v>10</v>
      </c>
      <c r="G165" s="39">
        <f t="shared" si="17"/>
        <v>48491.5</v>
      </c>
      <c r="H165" s="52" t="s">
        <v>793</v>
      </c>
      <c r="I165" s="40" t="s">
        <v>794</v>
      </c>
      <c r="J165" s="37" t="s">
        <v>795</v>
      </c>
      <c r="K165" s="41"/>
      <c r="L165" s="42" t="s">
        <v>39</v>
      </c>
      <c r="M165" s="42" t="s">
        <v>796</v>
      </c>
      <c r="N165" s="43">
        <v>13355</v>
      </c>
      <c r="O165" s="44">
        <v>0</v>
      </c>
      <c r="P165" s="44">
        <v>0</v>
      </c>
      <c r="Q165" s="44"/>
      <c r="R165" s="44"/>
      <c r="S165" s="44">
        <v>0</v>
      </c>
      <c r="T165" s="44"/>
      <c r="U165" s="44"/>
      <c r="V165" s="44"/>
      <c r="W165" s="44"/>
      <c r="X165" s="44"/>
      <c r="Y165" s="44">
        <v>0</v>
      </c>
      <c r="Z165" s="44"/>
      <c r="AA165" s="43">
        <f t="shared" si="18"/>
        <v>0</v>
      </c>
      <c r="AB165" s="43">
        <f t="shared" si="19"/>
        <v>13355</v>
      </c>
      <c r="AC165" s="45"/>
      <c r="AD165" s="46">
        <f t="shared" si="20"/>
        <v>13355</v>
      </c>
      <c r="AE165" s="41"/>
      <c r="AF165" s="47">
        <f t="shared" si="23"/>
        <v>0</v>
      </c>
      <c r="AG165" s="47">
        <f t="shared" si="23"/>
        <v>0</v>
      </c>
      <c r="AH165" s="47">
        <f t="shared" si="21"/>
        <v>0</v>
      </c>
      <c r="AI165" s="48"/>
      <c r="AJ165" s="49"/>
      <c r="AK165" s="50"/>
      <c r="AL165" s="50"/>
      <c r="AM165" s="47"/>
      <c r="AN165" s="47"/>
      <c r="AO165" s="51"/>
      <c r="AP165" s="49"/>
      <c r="AQ165" s="50"/>
      <c r="AR165" s="49"/>
      <c r="AS165" s="47"/>
      <c r="AT165" s="47"/>
      <c r="AU165" s="51"/>
      <c r="AV165" s="49"/>
      <c r="AW165" s="50"/>
      <c r="AX165" s="49"/>
      <c r="AY165" s="47"/>
      <c r="AZ165" s="47"/>
      <c r="BA165" s="51"/>
      <c r="BB165" s="49"/>
      <c r="BC165" s="50"/>
      <c r="BD165" s="49"/>
      <c r="BE165" s="47"/>
      <c r="BF165" s="47"/>
    </row>
    <row r="166" spans="2:58" s="7" customFormat="1" ht="33.75" customHeight="1" x14ac:dyDescent="0.15">
      <c r="B166" s="37" t="s">
        <v>740</v>
      </c>
      <c r="C166" s="37" t="s">
        <v>35</v>
      </c>
      <c r="D166" s="37" t="s">
        <v>765</v>
      </c>
      <c r="E166" s="38">
        <v>44841</v>
      </c>
      <c r="F166" s="37">
        <v>20</v>
      </c>
      <c r="G166" s="39">
        <f t="shared" si="17"/>
        <v>52146</v>
      </c>
      <c r="H166" s="52" t="s">
        <v>797</v>
      </c>
      <c r="I166" s="40" t="s">
        <v>798</v>
      </c>
      <c r="J166" s="37" t="s">
        <v>799</v>
      </c>
      <c r="K166" s="41"/>
      <c r="L166" s="42" t="s">
        <v>39</v>
      </c>
      <c r="M166" s="42" t="s">
        <v>800</v>
      </c>
      <c r="N166" s="43">
        <v>37395.26</v>
      </c>
      <c r="O166" s="44">
        <v>0</v>
      </c>
      <c r="P166" s="44">
        <v>0</v>
      </c>
      <c r="Q166" s="44"/>
      <c r="R166" s="44"/>
      <c r="S166" s="44">
        <v>0</v>
      </c>
      <c r="T166" s="44"/>
      <c r="U166" s="44"/>
      <c r="V166" s="44"/>
      <c r="W166" s="44"/>
      <c r="X166" s="44"/>
      <c r="Y166" s="44">
        <v>0</v>
      </c>
      <c r="Z166" s="44"/>
      <c r="AA166" s="43">
        <f t="shared" si="18"/>
        <v>0</v>
      </c>
      <c r="AB166" s="43">
        <f t="shared" si="19"/>
        <v>37395.26</v>
      </c>
      <c r="AC166" s="45"/>
      <c r="AD166" s="46">
        <f t="shared" si="20"/>
        <v>0</v>
      </c>
      <c r="AE166" s="41"/>
      <c r="AF166" s="47">
        <f t="shared" si="23"/>
        <v>37395.26</v>
      </c>
      <c r="AG166" s="47">
        <f t="shared" si="23"/>
        <v>0</v>
      </c>
      <c r="AH166" s="47">
        <f t="shared" si="21"/>
        <v>37395.26</v>
      </c>
      <c r="AI166" s="48"/>
      <c r="AJ166" s="49" t="s">
        <v>801</v>
      </c>
      <c r="AK166" s="50">
        <v>21465980</v>
      </c>
      <c r="AL166" s="50" t="s">
        <v>43</v>
      </c>
      <c r="AM166" s="47">
        <v>37395.26</v>
      </c>
      <c r="AN166" s="47"/>
      <c r="AO166" s="51"/>
      <c r="AP166" s="49"/>
      <c r="AQ166" s="50"/>
      <c r="AR166" s="49"/>
      <c r="AS166" s="47"/>
      <c r="AT166" s="47"/>
      <c r="AU166" s="51"/>
      <c r="AV166" s="49"/>
      <c r="AW166" s="50"/>
      <c r="AX166" s="49"/>
      <c r="AY166" s="47"/>
      <c r="AZ166" s="47"/>
      <c r="BA166" s="51"/>
      <c r="BB166" s="49"/>
      <c r="BC166" s="50"/>
      <c r="BD166" s="49"/>
      <c r="BE166" s="47"/>
      <c r="BF166" s="47"/>
    </row>
    <row r="167" spans="2:58" s="7" customFormat="1" ht="33.75" customHeight="1" x14ac:dyDescent="0.15">
      <c r="B167" s="37" t="s">
        <v>185</v>
      </c>
      <c r="C167" s="37" t="s">
        <v>35</v>
      </c>
      <c r="D167" s="37" t="s">
        <v>802</v>
      </c>
      <c r="E167" s="38">
        <v>44855</v>
      </c>
      <c r="F167" s="37">
        <v>10</v>
      </c>
      <c r="G167" s="39">
        <f t="shared" si="17"/>
        <v>48507.5</v>
      </c>
      <c r="H167" s="52" t="s">
        <v>803</v>
      </c>
      <c r="I167" s="40" t="s">
        <v>804</v>
      </c>
      <c r="J167" s="37" t="s">
        <v>805</v>
      </c>
      <c r="K167" s="41"/>
      <c r="L167" s="42" t="s">
        <v>39</v>
      </c>
      <c r="M167" s="42" t="s">
        <v>806</v>
      </c>
      <c r="N167" s="43">
        <v>6581.47</v>
      </c>
      <c r="O167" s="44">
        <v>0</v>
      </c>
      <c r="P167" s="44">
        <v>0</v>
      </c>
      <c r="Q167" s="44"/>
      <c r="R167" s="44"/>
      <c r="S167" s="44">
        <v>0</v>
      </c>
      <c r="T167" s="44"/>
      <c r="U167" s="44"/>
      <c r="V167" s="44"/>
      <c r="W167" s="44"/>
      <c r="X167" s="44"/>
      <c r="Y167" s="44">
        <v>0</v>
      </c>
      <c r="Z167" s="44"/>
      <c r="AA167" s="43">
        <f t="shared" si="18"/>
        <v>0</v>
      </c>
      <c r="AB167" s="43">
        <f t="shared" si="19"/>
        <v>6581.47</v>
      </c>
      <c r="AC167" s="45"/>
      <c r="AD167" s="46">
        <f t="shared" si="20"/>
        <v>6581.47</v>
      </c>
      <c r="AE167" s="41"/>
      <c r="AF167" s="47">
        <f t="shared" si="23"/>
        <v>0</v>
      </c>
      <c r="AG167" s="47">
        <f t="shared" si="23"/>
        <v>0</v>
      </c>
      <c r="AH167" s="47">
        <f t="shared" si="21"/>
        <v>0</v>
      </c>
      <c r="AI167" s="48"/>
      <c r="AJ167" s="49"/>
      <c r="AK167" s="50"/>
      <c r="AL167" s="50"/>
      <c r="AM167" s="47"/>
      <c r="AN167" s="47"/>
      <c r="AO167" s="51"/>
      <c r="AP167" s="49"/>
      <c r="AQ167" s="50"/>
      <c r="AR167" s="49"/>
      <c r="AS167" s="47"/>
      <c r="AT167" s="47"/>
      <c r="AU167" s="51"/>
      <c r="AV167" s="49"/>
      <c r="AW167" s="50"/>
      <c r="AX167" s="49"/>
      <c r="AY167" s="47"/>
      <c r="AZ167" s="47"/>
      <c r="BA167" s="51"/>
      <c r="BB167" s="49"/>
      <c r="BC167" s="50"/>
      <c r="BD167" s="49"/>
      <c r="BE167" s="47"/>
      <c r="BF167" s="47"/>
    </row>
    <row r="168" spans="2:58" s="7" customFormat="1" ht="33.75" customHeight="1" x14ac:dyDescent="0.15">
      <c r="B168" s="37" t="s">
        <v>185</v>
      </c>
      <c r="C168" s="37" t="s">
        <v>35</v>
      </c>
      <c r="D168" s="37" t="s">
        <v>807</v>
      </c>
      <c r="E168" s="38">
        <v>44855</v>
      </c>
      <c r="F168" s="37">
        <v>5</v>
      </c>
      <c r="G168" s="39">
        <f t="shared" si="17"/>
        <v>46681.25</v>
      </c>
      <c r="H168" s="52" t="s">
        <v>808</v>
      </c>
      <c r="I168" s="40" t="s">
        <v>804</v>
      </c>
      <c r="J168" s="37" t="s">
        <v>809</v>
      </c>
      <c r="K168" s="41"/>
      <c r="L168" s="42" t="s">
        <v>39</v>
      </c>
      <c r="M168" s="42" t="s">
        <v>810</v>
      </c>
      <c r="N168" s="43">
        <v>37515.08</v>
      </c>
      <c r="O168" s="44">
        <v>0</v>
      </c>
      <c r="P168" s="44">
        <v>0</v>
      </c>
      <c r="Q168" s="44"/>
      <c r="R168" s="44"/>
      <c r="S168" s="44">
        <v>0</v>
      </c>
      <c r="T168" s="44"/>
      <c r="U168" s="44"/>
      <c r="V168" s="44"/>
      <c r="W168" s="44"/>
      <c r="X168" s="44"/>
      <c r="Y168" s="44">
        <v>0</v>
      </c>
      <c r="Z168" s="44"/>
      <c r="AA168" s="43">
        <f t="shared" si="18"/>
        <v>0</v>
      </c>
      <c r="AB168" s="43">
        <f t="shared" si="19"/>
        <v>37515.08</v>
      </c>
      <c r="AC168" s="45"/>
      <c r="AD168" s="46">
        <f t="shared" si="20"/>
        <v>37515.08</v>
      </c>
      <c r="AE168" s="41"/>
      <c r="AF168" s="47">
        <f t="shared" si="23"/>
        <v>0</v>
      </c>
      <c r="AG168" s="47">
        <f t="shared" si="23"/>
        <v>0</v>
      </c>
      <c r="AH168" s="47">
        <f t="shared" si="21"/>
        <v>0</v>
      </c>
      <c r="AI168" s="48"/>
      <c r="AJ168" s="49"/>
      <c r="AK168" s="50"/>
      <c r="AL168" s="50"/>
      <c r="AM168" s="47"/>
      <c r="AN168" s="47"/>
      <c r="AO168" s="51"/>
      <c r="AP168" s="49"/>
      <c r="AQ168" s="50"/>
      <c r="AR168" s="49"/>
      <c r="AS168" s="47"/>
      <c r="AT168" s="47"/>
      <c r="AU168" s="51"/>
      <c r="AV168" s="49"/>
      <c r="AW168" s="50"/>
      <c r="AX168" s="49"/>
      <c r="AY168" s="47"/>
      <c r="AZ168" s="47"/>
      <c r="BA168" s="51"/>
      <c r="BB168" s="49"/>
      <c r="BC168" s="50"/>
      <c r="BD168" s="49"/>
      <c r="BE168" s="47"/>
      <c r="BF168" s="47"/>
    </row>
    <row r="169" spans="2:58" s="7" customFormat="1" ht="33.75" customHeight="1" x14ac:dyDescent="0.15">
      <c r="B169" s="37" t="s">
        <v>711</v>
      </c>
      <c r="C169" s="37" t="s">
        <v>35</v>
      </c>
      <c r="D169" s="37" t="s">
        <v>811</v>
      </c>
      <c r="E169" s="38">
        <v>44865</v>
      </c>
      <c r="F169" s="37">
        <v>10</v>
      </c>
      <c r="G169" s="39">
        <f t="shared" si="17"/>
        <v>48517.5</v>
      </c>
      <c r="H169" s="52" t="s">
        <v>812</v>
      </c>
      <c r="I169" s="40" t="s">
        <v>813</v>
      </c>
      <c r="J169" s="37" t="s">
        <v>221</v>
      </c>
      <c r="K169" s="41"/>
      <c r="L169" s="42" t="s">
        <v>39</v>
      </c>
      <c r="M169" s="42" t="s">
        <v>814</v>
      </c>
      <c r="N169" s="43">
        <v>28212.2</v>
      </c>
      <c r="O169" s="44">
        <v>0</v>
      </c>
      <c r="P169" s="44">
        <v>0</v>
      </c>
      <c r="Q169" s="44"/>
      <c r="R169" s="44"/>
      <c r="S169" s="44">
        <v>0</v>
      </c>
      <c r="T169" s="44"/>
      <c r="U169" s="44"/>
      <c r="V169" s="44"/>
      <c r="W169" s="44"/>
      <c r="X169" s="44"/>
      <c r="Y169" s="44">
        <v>0</v>
      </c>
      <c r="Z169" s="44"/>
      <c r="AA169" s="43">
        <f t="shared" si="18"/>
        <v>0</v>
      </c>
      <c r="AB169" s="43">
        <f t="shared" si="19"/>
        <v>28212.2</v>
      </c>
      <c r="AC169" s="45"/>
      <c r="AD169" s="46">
        <f t="shared" si="20"/>
        <v>28212.2</v>
      </c>
      <c r="AE169" s="41"/>
      <c r="AF169" s="47">
        <f t="shared" si="23"/>
        <v>0</v>
      </c>
      <c r="AG169" s="47">
        <f t="shared" si="23"/>
        <v>0</v>
      </c>
      <c r="AH169" s="47">
        <f t="shared" si="21"/>
        <v>0</v>
      </c>
      <c r="AI169" s="48"/>
      <c r="AJ169" s="49"/>
      <c r="AK169" s="50"/>
      <c r="AL169" s="50"/>
      <c r="AM169" s="47"/>
      <c r="AN169" s="47"/>
      <c r="AO169" s="51"/>
      <c r="AP169" s="49"/>
      <c r="AQ169" s="50"/>
      <c r="AR169" s="49"/>
      <c r="AS169" s="47"/>
      <c r="AT169" s="47"/>
      <c r="AU169" s="51"/>
      <c r="AV169" s="49"/>
      <c r="AW169" s="50"/>
      <c r="AX169" s="49"/>
      <c r="AY169" s="47"/>
      <c r="AZ169" s="47"/>
      <c r="BA169" s="51"/>
      <c r="BB169" s="49"/>
      <c r="BC169" s="50"/>
      <c r="BD169" s="49"/>
      <c r="BE169" s="47"/>
      <c r="BF169" s="47"/>
    </row>
    <row r="170" spans="2:58" s="7" customFormat="1" ht="33.75" customHeight="1" x14ac:dyDescent="0.15">
      <c r="B170" s="37" t="s">
        <v>90</v>
      </c>
      <c r="C170" s="37" t="s">
        <v>35</v>
      </c>
      <c r="D170" s="37" t="s">
        <v>815</v>
      </c>
      <c r="E170" s="38">
        <v>44865</v>
      </c>
      <c r="F170" s="37">
        <v>10</v>
      </c>
      <c r="G170" s="39">
        <f t="shared" si="17"/>
        <v>48517.5</v>
      </c>
      <c r="H170" s="52" t="s">
        <v>816</v>
      </c>
      <c r="I170" s="40" t="s">
        <v>817</v>
      </c>
      <c r="J170" s="37" t="s">
        <v>818</v>
      </c>
      <c r="K170" s="41"/>
      <c r="L170" s="42" t="s">
        <v>39</v>
      </c>
      <c r="M170" s="42" t="s">
        <v>819</v>
      </c>
      <c r="N170" s="43">
        <v>8024.09</v>
      </c>
      <c r="O170" s="44">
        <v>0</v>
      </c>
      <c r="P170" s="44">
        <v>0</v>
      </c>
      <c r="Q170" s="44"/>
      <c r="R170" s="44"/>
      <c r="S170" s="44">
        <v>0</v>
      </c>
      <c r="T170" s="44"/>
      <c r="U170" s="44"/>
      <c r="V170" s="44"/>
      <c r="W170" s="44"/>
      <c r="X170" s="44"/>
      <c r="Y170" s="44">
        <v>0</v>
      </c>
      <c r="Z170" s="44"/>
      <c r="AA170" s="43">
        <f t="shared" si="18"/>
        <v>0</v>
      </c>
      <c r="AB170" s="43">
        <f t="shared" si="19"/>
        <v>8024.09</v>
      </c>
      <c r="AC170" s="45"/>
      <c r="AD170" s="46">
        <f t="shared" si="20"/>
        <v>8024.09</v>
      </c>
      <c r="AE170" s="41"/>
      <c r="AF170" s="47">
        <f t="shared" si="23"/>
        <v>0</v>
      </c>
      <c r="AG170" s="47">
        <f t="shared" si="23"/>
        <v>0</v>
      </c>
      <c r="AH170" s="47">
        <f t="shared" si="21"/>
        <v>0</v>
      </c>
      <c r="AI170" s="48"/>
      <c r="AJ170" s="49"/>
      <c r="AK170" s="50"/>
      <c r="AL170" s="50"/>
      <c r="AM170" s="47"/>
      <c r="AN170" s="47"/>
      <c r="AO170" s="51"/>
      <c r="AP170" s="49"/>
      <c r="AQ170" s="50"/>
      <c r="AR170" s="49"/>
      <c r="AS170" s="47"/>
      <c r="AT170" s="47"/>
      <c r="AU170" s="51"/>
      <c r="AV170" s="49"/>
      <c r="AW170" s="50"/>
      <c r="AX170" s="49"/>
      <c r="AY170" s="47"/>
      <c r="AZ170" s="47"/>
      <c r="BA170" s="51"/>
      <c r="BB170" s="49"/>
      <c r="BC170" s="50"/>
      <c r="BD170" s="49"/>
      <c r="BE170" s="47"/>
      <c r="BF170" s="47"/>
    </row>
    <row r="171" spans="2:58" s="7" customFormat="1" ht="33.75" customHeight="1" x14ac:dyDescent="0.15">
      <c r="B171" s="37" t="s">
        <v>658</v>
      </c>
      <c r="C171" s="37" t="s">
        <v>35</v>
      </c>
      <c r="D171" s="37" t="s">
        <v>820</v>
      </c>
      <c r="E171" s="38">
        <v>44872</v>
      </c>
      <c r="F171" s="37">
        <v>10</v>
      </c>
      <c r="G171" s="39">
        <f t="shared" si="17"/>
        <v>48524.5</v>
      </c>
      <c r="H171" s="52" t="s">
        <v>821</v>
      </c>
      <c r="I171" s="40" t="s">
        <v>822</v>
      </c>
      <c r="J171" s="37" t="s">
        <v>823</v>
      </c>
      <c r="K171" s="41"/>
      <c r="L171" s="42" t="s">
        <v>39</v>
      </c>
      <c r="M171" s="42" t="s">
        <v>824</v>
      </c>
      <c r="N171" s="43">
        <v>2731.03</v>
      </c>
      <c r="O171" s="44">
        <v>0</v>
      </c>
      <c r="P171" s="44">
        <v>0</v>
      </c>
      <c r="Q171" s="44"/>
      <c r="R171" s="44"/>
      <c r="S171" s="44">
        <v>0</v>
      </c>
      <c r="T171" s="44"/>
      <c r="U171" s="44"/>
      <c r="V171" s="44"/>
      <c r="W171" s="44"/>
      <c r="X171" s="44"/>
      <c r="Y171" s="44">
        <v>0</v>
      </c>
      <c r="Z171" s="44"/>
      <c r="AA171" s="43">
        <f t="shared" si="18"/>
        <v>0</v>
      </c>
      <c r="AB171" s="43">
        <f t="shared" si="19"/>
        <v>0</v>
      </c>
      <c r="AC171" s="45"/>
      <c r="AD171" s="46">
        <f t="shared" si="20"/>
        <v>0</v>
      </c>
      <c r="AE171" s="41"/>
      <c r="AF171" s="47">
        <f t="shared" si="23"/>
        <v>2731.03</v>
      </c>
      <c r="AG171" s="47">
        <f t="shared" si="23"/>
        <v>2731.03</v>
      </c>
      <c r="AH171" s="47">
        <f t="shared" si="21"/>
        <v>0</v>
      </c>
      <c r="AI171" s="48"/>
      <c r="AJ171" s="49" t="s">
        <v>592</v>
      </c>
      <c r="AK171" s="50">
        <v>48295980</v>
      </c>
      <c r="AL171" s="50" t="s">
        <v>43</v>
      </c>
      <c r="AM171" s="47">
        <v>2731.03</v>
      </c>
      <c r="AN171" s="47">
        <v>2731.03</v>
      </c>
      <c r="AO171" s="51"/>
      <c r="AP171" s="49"/>
      <c r="AQ171" s="50"/>
      <c r="AR171" s="49"/>
      <c r="AS171" s="47"/>
      <c r="AT171" s="47"/>
      <c r="AU171" s="51"/>
      <c r="AV171" s="49"/>
      <c r="AW171" s="50"/>
      <c r="AX171" s="49"/>
      <c r="AY171" s="47"/>
      <c r="AZ171" s="47"/>
      <c r="BA171" s="51"/>
      <c r="BB171" s="49"/>
      <c r="BC171" s="50"/>
      <c r="BD171" s="49"/>
      <c r="BE171" s="47"/>
      <c r="BF171" s="47"/>
    </row>
    <row r="172" spans="2:58" s="7" customFormat="1" ht="33.75" customHeight="1" x14ac:dyDescent="0.15">
      <c r="B172" s="37" t="s">
        <v>223</v>
      </c>
      <c r="C172" s="37" t="s">
        <v>35</v>
      </c>
      <c r="D172" s="37" t="s">
        <v>751</v>
      </c>
      <c r="E172" s="38">
        <v>44880</v>
      </c>
      <c r="F172" s="37">
        <v>10</v>
      </c>
      <c r="G172" s="39">
        <f t="shared" si="17"/>
        <v>48532.5</v>
      </c>
      <c r="H172" s="52" t="s">
        <v>825</v>
      </c>
      <c r="I172" s="40" t="s">
        <v>826</v>
      </c>
      <c r="J172" s="37" t="s">
        <v>827</v>
      </c>
      <c r="K172" s="41"/>
      <c r="L172" s="42" t="s">
        <v>39</v>
      </c>
      <c r="M172" s="42" t="s">
        <v>828</v>
      </c>
      <c r="N172" s="43">
        <v>2500.58</v>
      </c>
      <c r="O172" s="44">
        <v>0</v>
      </c>
      <c r="P172" s="44">
        <v>0</v>
      </c>
      <c r="Q172" s="44"/>
      <c r="R172" s="44"/>
      <c r="S172" s="44">
        <v>0</v>
      </c>
      <c r="T172" s="44"/>
      <c r="U172" s="44"/>
      <c r="V172" s="44"/>
      <c r="W172" s="44"/>
      <c r="X172" s="44"/>
      <c r="Y172" s="44">
        <v>0</v>
      </c>
      <c r="Z172" s="44"/>
      <c r="AA172" s="43">
        <f t="shared" si="18"/>
        <v>0</v>
      </c>
      <c r="AB172" s="43">
        <f t="shared" si="19"/>
        <v>2500.58</v>
      </c>
      <c r="AC172" s="45"/>
      <c r="AD172" s="46">
        <f t="shared" si="20"/>
        <v>0</v>
      </c>
      <c r="AE172" s="41"/>
      <c r="AF172" s="47">
        <f t="shared" si="23"/>
        <v>2500.58</v>
      </c>
      <c r="AG172" s="47">
        <f t="shared" si="23"/>
        <v>0</v>
      </c>
      <c r="AH172" s="47">
        <f t="shared" si="21"/>
        <v>2500.58</v>
      </c>
      <c r="AI172" s="48"/>
      <c r="AJ172" s="49" t="s">
        <v>829</v>
      </c>
      <c r="AK172" s="50">
        <v>48295980</v>
      </c>
      <c r="AL172" s="50" t="s">
        <v>43</v>
      </c>
      <c r="AM172" s="47">
        <v>2500.58</v>
      </c>
      <c r="AN172" s="47"/>
      <c r="AO172" s="51"/>
      <c r="AP172" s="49"/>
      <c r="AQ172" s="50"/>
      <c r="AR172" s="49"/>
      <c r="AS172" s="47"/>
      <c r="AT172" s="47"/>
      <c r="AU172" s="51"/>
      <c r="AV172" s="49"/>
      <c r="AW172" s="50"/>
      <c r="AX172" s="49"/>
      <c r="AY172" s="47"/>
      <c r="AZ172" s="47"/>
      <c r="BA172" s="51"/>
      <c r="BB172" s="49"/>
      <c r="BC172" s="50"/>
      <c r="BD172" s="49"/>
      <c r="BE172" s="47"/>
      <c r="BF172" s="47"/>
    </row>
    <row r="173" spans="2:58" s="7" customFormat="1" ht="33.75" customHeight="1" x14ac:dyDescent="0.15">
      <c r="B173" s="37" t="s">
        <v>142</v>
      </c>
      <c r="C173" s="37" t="s">
        <v>35</v>
      </c>
      <c r="D173" s="37" t="s">
        <v>602</v>
      </c>
      <c r="E173" s="38">
        <v>44880</v>
      </c>
      <c r="F173" s="37">
        <v>10</v>
      </c>
      <c r="G173" s="39">
        <f t="shared" si="17"/>
        <v>48532.5</v>
      </c>
      <c r="H173" s="52" t="s">
        <v>830</v>
      </c>
      <c r="I173" s="40" t="s">
        <v>831</v>
      </c>
      <c r="J173" s="37" t="s">
        <v>832</v>
      </c>
      <c r="K173" s="41"/>
      <c r="L173" s="42" t="s">
        <v>39</v>
      </c>
      <c r="M173" s="42" t="s">
        <v>833</v>
      </c>
      <c r="N173" s="43">
        <v>4993.5200000000004</v>
      </c>
      <c r="O173" s="44">
        <v>0</v>
      </c>
      <c r="P173" s="44">
        <v>0</v>
      </c>
      <c r="Q173" s="44"/>
      <c r="R173" s="44"/>
      <c r="S173" s="44">
        <v>0</v>
      </c>
      <c r="T173" s="44"/>
      <c r="U173" s="44"/>
      <c r="V173" s="44"/>
      <c r="W173" s="44"/>
      <c r="X173" s="44"/>
      <c r="Y173" s="44">
        <v>0</v>
      </c>
      <c r="Z173" s="44"/>
      <c r="AA173" s="43">
        <f t="shared" si="18"/>
        <v>0</v>
      </c>
      <c r="AB173" s="43">
        <f t="shared" si="19"/>
        <v>4993.5200000000004</v>
      </c>
      <c r="AC173" s="45"/>
      <c r="AD173" s="46">
        <f t="shared" si="20"/>
        <v>4993.5200000000004</v>
      </c>
      <c r="AE173" s="41"/>
      <c r="AF173" s="47">
        <f t="shared" si="23"/>
        <v>0</v>
      </c>
      <c r="AG173" s="47">
        <f t="shared" si="23"/>
        <v>0</v>
      </c>
      <c r="AH173" s="47">
        <f t="shared" si="21"/>
        <v>0</v>
      </c>
      <c r="AI173" s="48"/>
      <c r="AJ173" s="49"/>
      <c r="AK173" s="50"/>
      <c r="AL173" s="50"/>
      <c r="AM173" s="47"/>
      <c r="AN173" s="47"/>
      <c r="AO173" s="51"/>
      <c r="AP173" s="49"/>
      <c r="AQ173" s="50"/>
      <c r="AR173" s="49"/>
      <c r="AS173" s="47"/>
      <c r="AT173" s="47"/>
      <c r="AU173" s="51"/>
      <c r="AV173" s="49"/>
      <c r="AW173" s="50"/>
      <c r="AX173" s="49"/>
      <c r="AY173" s="47"/>
      <c r="AZ173" s="47"/>
      <c r="BA173" s="51"/>
      <c r="BB173" s="49"/>
      <c r="BC173" s="50"/>
      <c r="BD173" s="49"/>
      <c r="BE173" s="47"/>
      <c r="BF173" s="47"/>
    </row>
    <row r="174" spans="2:58" s="7" customFormat="1" ht="33.75" customHeight="1" x14ac:dyDescent="0.15">
      <c r="B174" s="37" t="s">
        <v>90</v>
      </c>
      <c r="C174" s="37" t="s">
        <v>35</v>
      </c>
      <c r="D174" s="37" t="s">
        <v>625</v>
      </c>
      <c r="E174" s="38">
        <v>44890</v>
      </c>
      <c r="F174" s="37">
        <v>10</v>
      </c>
      <c r="G174" s="39">
        <f t="shared" si="17"/>
        <v>48542.5</v>
      </c>
      <c r="H174" s="52" t="s">
        <v>834</v>
      </c>
      <c r="I174" s="40" t="s">
        <v>835</v>
      </c>
      <c r="J174" s="37" t="s">
        <v>836</v>
      </c>
      <c r="K174" s="41"/>
      <c r="L174" s="42" t="s">
        <v>39</v>
      </c>
      <c r="M174" s="42" t="s">
        <v>837</v>
      </c>
      <c r="N174" s="43">
        <v>3128.12</v>
      </c>
      <c r="O174" s="44">
        <v>0</v>
      </c>
      <c r="P174" s="44">
        <v>0</v>
      </c>
      <c r="Q174" s="44"/>
      <c r="R174" s="44"/>
      <c r="S174" s="44">
        <v>0</v>
      </c>
      <c r="T174" s="44"/>
      <c r="U174" s="44"/>
      <c r="V174" s="44"/>
      <c r="W174" s="44"/>
      <c r="X174" s="44"/>
      <c r="Y174" s="44">
        <v>0</v>
      </c>
      <c r="Z174" s="44"/>
      <c r="AA174" s="43">
        <f t="shared" si="18"/>
        <v>0</v>
      </c>
      <c r="AB174" s="43">
        <f t="shared" si="19"/>
        <v>3128.12</v>
      </c>
      <c r="AC174" s="45"/>
      <c r="AD174" s="46">
        <f t="shared" si="20"/>
        <v>0</v>
      </c>
      <c r="AE174" s="41"/>
      <c r="AF174" s="47">
        <f t="shared" si="23"/>
        <v>3128.12</v>
      </c>
      <c r="AG174" s="47">
        <f t="shared" si="23"/>
        <v>0</v>
      </c>
      <c r="AH174" s="47">
        <f t="shared" si="21"/>
        <v>3128.12</v>
      </c>
      <c r="AI174" s="48"/>
      <c r="AJ174" s="49" t="s">
        <v>838</v>
      </c>
      <c r="AK174" s="50">
        <v>21465920</v>
      </c>
      <c r="AL174" s="50" t="s">
        <v>43</v>
      </c>
      <c r="AM174" s="47">
        <v>3128.12</v>
      </c>
      <c r="AN174" s="47"/>
      <c r="AO174" s="51"/>
      <c r="AP174" s="49"/>
      <c r="AQ174" s="50"/>
      <c r="AR174" s="49"/>
      <c r="AS174" s="47"/>
      <c r="AT174" s="47"/>
      <c r="AU174" s="51"/>
      <c r="AV174" s="49"/>
      <c r="AW174" s="50"/>
      <c r="AX174" s="49"/>
      <c r="AY174" s="47"/>
      <c r="AZ174" s="47"/>
      <c r="BA174" s="51"/>
      <c r="BB174" s="49"/>
      <c r="BC174" s="50"/>
      <c r="BD174" s="49"/>
      <c r="BE174" s="47"/>
      <c r="BF174" s="47"/>
    </row>
    <row r="175" spans="2:58" s="7" customFormat="1" ht="33.75" customHeight="1" x14ac:dyDescent="0.15">
      <c r="B175" s="37" t="s">
        <v>95</v>
      </c>
      <c r="C175" s="37" t="s">
        <v>35</v>
      </c>
      <c r="D175" s="37" t="s">
        <v>839</v>
      </c>
      <c r="E175" s="38">
        <v>44909</v>
      </c>
      <c r="F175" s="37">
        <v>10</v>
      </c>
      <c r="G175" s="39">
        <f t="shared" si="17"/>
        <v>48561.5</v>
      </c>
      <c r="H175" s="52" t="s">
        <v>840</v>
      </c>
      <c r="I175" s="40" t="s">
        <v>841</v>
      </c>
      <c r="J175" s="37" t="s">
        <v>842</v>
      </c>
      <c r="K175" s="41"/>
      <c r="L175" s="42" t="s">
        <v>39</v>
      </c>
      <c r="M175" s="42" t="s">
        <v>843</v>
      </c>
      <c r="N175" s="43">
        <v>27402.2</v>
      </c>
      <c r="O175" s="44">
        <v>0</v>
      </c>
      <c r="P175" s="44">
        <v>0</v>
      </c>
      <c r="Q175" s="44"/>
      <c r="R175" s="44"/>
      <c r="S175" s="44">
        <v>0</v>
      </c>
      <c r="T175" s="44"/>
      <c r="U175" s="44"/>
      <c r="V175" s="44"/>
      <c r="W175" s="44"/>
      <c r="X175" s="44"/>
      <c r="Y175" s="44">
        <v>0</v>
      </c>
      <c r="Z175" s="44"/>
      <c r="AA175" s="43">
        <f t="shared" si="18"/>
        <v>0</v>
      </c>
      <c r="AB175" s="43">
        <f t="shared" si="19"/>
        <v>27402.2</v>
      </c>
      <c r="AC175" s="45"/>
      <c r="AD175" s="46">
        <f t="shared" si="20"/>
        <v>27402.2</v>
      </c>
      <c r="AE175" s="41"/>
      <c r="AF175" s="47">
        <f t="shared" si="23"/>
        <v>0</v>
      </c>
      <c r="AG175" s="47">
        <f t="shared" si="23"/>
        <v>0</v>
      </c>
      <c r="AH175" s="47">
        <f t="shared" si="21"/>
        <v>0</v>
      </c>
      <c r="AI175" s="48"/>
      <c r="AJ175" s="49"/>
      <c r="AK175" s="50"/>
      <c r="AL175" s="50"/>
      <c r="AM175" s="47"/>
      <c r="AN175" s="47"/>
      <c r="AO175" s="51"/>
      <c r="AP175" s="49"/>
      <c r="AQ175" s="50"/>
      <c r="AR175" s="49"/>
      <c r="AS175" s="47"/>
      <c r="AT175" s="47"/>
      <c r="AU175" s="51"/>
      <c r="AV175" s="49"/>
      <c r="AW175" s="50"/>
      <c r="AX175" s="49"/>
      <c r="AY175" s="47"/>
      <c r="AZ175" s="47"/>
      <c r="BA175" s="51"/>
      <c r="BB175" s="49"/>
      <c r="BC175" s="50"/>
      <c r="BD175" s="49"/>
      <c r="BE175" s="47"/>
      <c r="BF175" s="47"/>
    </row>
    <row r="176" spans="2:58" s="7" customFormat="1" ht="33.75" customHeight="1" x14ac:dyDescent="0.15">
      <c r="B176" s="37" t="s">
        <v>648</v>
      </c>
      <c r="C176" s="37" t="s">
        <v>35</v>
      </c>
      <c r="D176" s="37" t="s">
        <v>649</v>
      </c>
      <c r="E176" s="38">
        <v>44910</v>
      </c>
      <c r="F176" s="37">
        <v>10</v>
      </c>
      <c r="G176" s="39">
        <f t="shared" si="17"/>
        <v>48562.5</v>
      </c>
      <c r="H176" s="52" t="s">
        <v>844</v>
      </c>
      <c r="I176" s="40" t="s">
        <v>845</v>
      </c>
      <c r="J176" s="37" t="s">
        <v>846</v>
      </c>
      <c r="K176" s="41"/>
      <c r="L176" s="42" t="s">
        <v>39</v>
      </c>
      <c r="M176" s="42" t="s">
        <v>847</v>
      </c>
      <c r="N176" s="43">
        <v>13788.98</v>
      </c>
      <c r="O176" s="44">
        <v>0</v>
      </c>
      <c r="P176" s="44">
        <v>0</v>
      </c>
      <c r="Q176" s="44"/>
      <c r="R176" s="44"/>
      <c r="S176" s="44">
        <v>0</v>
      </c>
      <c r="T176" s="44"/>
      <c r="U176" s="44"/>
      <c r="V176" s="44"/>
      <c r="W176" s="44"/>
      <c r="X176" s="44"/>
      <c r="Y176" s="44">
        <v>0</v>
      </c>
      <c r="Z176" s="44"/>
      <c r="AA176" s="43">
        <f t="shared" si="18"/>
        <v>0</v>
      </c>
      <c r="AB176" s="43">
        <f t="shared" si="19"/>
        <v>13788.98</v>
      </c>
      <c r="AC176" s="45"/>
      <c r="AD176" s="46">
        <f t="shared" si="20"/>
        <v>0</v>
      </c>
      <c r="AE176" s="41"/>
      <c r="AF176" s="47">
        <f t="shared" ref="AF176:AG205" si="24">AM176+AS176+AY176+BE176</f>
        <v>13788.98</v>
      </c>
      <c r="AG176" s="47">
        <f t="shared" si="24"/>
        <v>0</v>
      </c>
      <c r="AH176" s="47">
        <f t="shared" si="21"/>
        <v>13788.98</v>
      </c>
      <c r="AI176" s="48"/>
      <c r="AJ176" s="49" t="s">
        <v>695</v>
      </c>
      <c r="AK176" s="50">
        <v>48295980</v>
      </c>
      <c r="AL176" s="50" t="s">
        <v>43</v>
      </c>
      <c r="AM176" s="47">
        <v>13788.98</v>
      </c>
      <c r="AN176" s="47"/>
      <c r="AO176" s="51"/>
      <c r="AP176" s="49"/>
      <c r="AQ176" s="50"/>
      <c r="AR176" s="49"/>
      <c r="AS176" s="47"/>
      <c r="AT176" s="47"/>
      <c r="AU176" s="51"/>
      <c r="AV176" s="49"/>
      <c r="AW176" s="50"/>
      <c r="AX176" s="49"/>
      <c r="AY176" s="47"/>
      <c r="AZ176" s="47"/>
      <c r="BA176" s="51"/>
      <c r="BB176" s="49"/>
      <c r="BC176" s="50"/>
      <c r="BD176" s="49"/>
      <c r="BE176" s="47"/>
      <c r="BF176" s="47"/>
    </row>
    <row r="177" spans="2:58" s="7" customFormat="1" ht="33.75" customHeight="1" x14ac:dyDescent="0.15">
      <c r="B177" s="37" t="s">
        <v>711</v>
      </c>
      <c r="C177" s="37" t="s">
        <v>35</v>
      </c>
      <c r="D177" s="37" t="s">
        <v>787</v>
      </c>
      <c r="E177" s="38">
        <v>44929</v>
      </c>
      <c r="F177" s="37">
        <v>10</v>
      </c>
      <c r="G177" s="39">
        <f t="shared" si="17"/>
        <v>48581.5</v>
      </c>
      <c r="H177" s="52" t="s">
        <v>848</v>
      </c>
      <c r="I177" s="40" t="s">
        <v>789</v>
      </c>
      <c r="J177" s="37" t="s">
        <v>790</v>
      </c>
      <c r="K177" s="41"/>
      <c r="L177" s="42" t="s">
        <v>39</v>
      </c>
      <c r="M177" s="42" t="s">
        <v>849</v>
      </c>
      <c r="N177" s="43">
        <v>4186.82</v>
      </c>
      <c r="O177" s="44">
        <v>0</v>
      </c>
      <c r="P177" s="44">
        <v>0</v>
      </c>
      <c r="Q177" s="44"/>
      <c r="R177" s="44"/>
      <c r="S177" s="44">
        <v>0</v>
      </c>
      <c r="T177" s="44"/>
      <c r="U177" s="44"/>
      <c r="V177" s="44"/>
      <c r="W177" s="44"/>
      <c r="X177" s="44"/>
      <c r="Y177" s="44">
        <v>0</v>
      </c>
      <c r="Z177" s="44"/>
      <c r="AA177" s="43">
        <f t="shared" si="18"/>
        <v>0</v>
      </c>
      <c r="AB177" s="43">
        <f t="shared" si="19"/>
        <v>4186.82</v>
      </c>
      <c r="AC177" s="45"/>
      <c r="AD177" s="46">
        <f t="shared" si="20"/>
        <v>4186.82</v>
      </c>
      <c r="AE177" s="41"/>
      <c r="AF177" s="47">
        <f t="shared" si="24"/>
        <v>0</v>
      </c>
      <c r="AG177" s="47">
        <f t="shared" si="24"/>
        <v>0</v>
      </c>
      <c r="AH177" s="47">
        <f t="shared" si="21"/>
        <v>0</v>
      </c>
      <c r="AI177" s="48"/>
      <c r="AJ177" s="49"/>
      <c r="AK177" s="50"/>
      <c r="AL177" s="50"/>
      <c r="AM177" s="47"/>
      <c r="AN177" s="47"/>
      <c r="AO177" s="51"/>
      <c r="AP177" s="49"/>
      <c r="AQ177" s="50"/>
      <c r="AR177" s="49"/>
      <c r="AS177" s="47"/>
      <c r="AT177" s="47"/>
      <c r="AU177" s="51"/>
      <c r="AV177" s="49"/>
      <c r="AW177" s="50"/>
      <c r="AX177" s="49"/>
      <c r="AY177" s="47"/>
      <c r="AZ177" s="47"/>
      <c r="BA177" s="51"/>
      <c r="BB177" s="49"/>
      <c r="BC177" s="50"/>
      <c r="BD177" s="49"/>
      <c r="BE177" s="47"/>
      <c r="BF177" s="47"/>
    </row>
    <row r="178" spans="2:58" s="7" customFormat="1" ht="33.75" customHeight="1" x14ac:dyDescent="0.15">
      <c r="B178" s="37" t="s">
        <v>399</v>
      </c>
      <c r="C178" s="37" t="s">
        <v>61</v>
      </c>
      <c r="D178" s="37" t="s">
        <v>770</v>
      </c>
      <c r="E178" s="38">
        <v>44932</v>
      </c>
      <c r="F178" s="37">
        <v>10</v>
      </c>
      <c r="G178" s="39">
        <f t="shared" si="17"/>
        <v>48584.5</v>
      </c>
      <c r="H178" s="52" t="s">
        <v>850</v>
      </c>
      <c r="I178" s="40" t="s">
        <v>595</v>
      </c>
      <c r="J178" s="37" t="s">
        <v>221</v>
      </c>
      <c r="K178" s="41"/>
      <c r="L178" s="42" t="s">
        <v>65</v>
      </c>
      <c r="M178" s="42" t="s">
        <v>851</v>
      </c>
      <c r="N178" s="43">
        <v>39141.61</v>
      </c>
      <c r="O178" s="44">
        <v>0</v>
      </c>
      <c r="P178" s="44">
        <v>0</v>
      </c>
      <c r="Q178" s="44"/>
      <c r="R178" s="44"/>
      <c r="S178" s="44">
        <v>0</v>
      </c>
      <c r="T178" s="44"/>
      <c r="U178" s="44"/>
      <c r="V178" s="44"/>
      <c r="W178" s="44"/>
      <c r="X178" s="44"/>
      <c r="Y178" s="44">
        <v>0</v>
      </c>
      <c r="Z178" s="44"/>
      <c r="AA178" s="43">
        <f t="shared" si="18"/>
        <v>0</v>
      </c>
      <c r="AB178" s="43">
        <f t="shared" si="19"/>
        <v>39141.61</v>
      </c>
      <c r="AC178" s="45"/>
      <c r="AD178" s="46">
        <f t="shared" si="20"/>
        <v>39141.61</v>
      </c>
      <c r="AE178" s="41"/>
      <c r="AF178" s="47">
        <f t="shared" si="24"/>
        <v>0</v>
      </c>
      <c r="AG178" s="47">
        <f t="shared" si="24"/>
        <v>0</v>
      </c>
      <c r="AH178" s="47">
        <f t="shared" si="21"/>
        <v>0</v>
      </c>
      <c r="AI178" s="48"/>
      <c r="AJ178" s="49"/>
      <c r="AK178" s="50"/>
      <c r="AL178" s="50"/>
      <c r="AM178" s="47"/>
      <c r="AN178" s="47"/>
      <c r="AO178" s="51"/>
      <c r="AP178" s="49"/>
      <c r="AQ178" s="50"/>
      <c r="AR178" s="49"/>
      <c r="AS178" s="47"/>
      <c r="AT178" s="47"/>
      <c r="AU178" s="51"/>
      <c r="AV178" s="49"/>
      <c r="AW178" s="50"/>
      <c r="AX178" s="49"/>
      <c r="AY178" s="47"/>
      <c r="AZ178" s="47"/>
      <c r="BA178" s="51"/>
      <c r="BB178" s="49"/>
      <c r="BC178" s="50"/>
      <c r="BD178" s="49"/>
      <c r="BE178" s="47"/>
      <c r="BF178" s="47"/>
    </row>
    <row r="179" spans="2:58" s="7" customFormat="1" ht="33.75" customHeight="1" x14ac:dyDescent="0.15">
      <c r="B179" s="37" t="s">
        <v>399</v>
      </c>
      <c r="C179" s="37" t="s">
        <v>35</v>
      </c>
      <c r="D179" s="37" t="s">
        <v>770</v>
      </c>
      <c r="E179" s="38">
        <v>44932</v>
      </c>
      <c r="F179" s="37">
        <v>10</v>
      </c>
      <c r="G179" s="39">
        <f t="shared" si="17"/>
        <v>48584.5</v>
      </c>
      <c r="H179" s="52" t="s">
        <v>852</v>
      </c>
      <c r="I179" s="40" t="s">
        <v>595</v>
      </c>
      <c r="J179" s="37" t="s">
        <v>221</v>
      </c>
      <c r="K179" s="41"/>
      <c r="L179" s="42" t="s">
        <v>39</v>
      </c>
      <c r="M179" s="42" t="s">
        <v>853</v>
      </c>
      <c r="N179" s="43">
        <v>10509.1</v>
      </c>
      <c r="O179" s="44">
        <v>0</v>
      </c>
      <c r="P179" s="44">
        <v>0</v>
      </c>
      <c r="Q179" s="44"/>
      <c r="R179" s="44"/>
      <c r="S179" s="44">
        <v>0</v>
      </c>
      <c r="T179" s="44"/>
      <c r="U179" s="44"/>
      <c r="V179" s="44"/>
      <c r="W179" s="44"/>
      <c r="X179" s="44"/>
      <c r="Y179" s="44">
        <v>0</v>
      </c>
      <c r="Z179" s="44"/>
      <c r="AA179" s="43">
        <f t="shared" si="18"/>
        <v>0</v>
      </c>
      <c r="AB179" s="43">
        <f t="shared" si="19"/>
        <v>10509.1</v>
      </c>
      <c r="AC179" s="45"/>
      <c r="AD179" s="46">
        <f t="shared" si="20"/>
        <v>10509.1</v>
      </c>
      <c r="AE179" s="41"/>
      <c r="AF179" s="47">
        <f t="shared" si="24"/>
        <v>0</v>
      </c>
      <c r="AG179" s="47">
        <f t="shared" si="24"/>
        <v>0</v>
      </c>
      <c r="AH179" s="47">
        <f t="shared" si="21"/>
        <v>0</v>
      </c>
      <c r="AI179" s="48"/>
      <c r="AJ179" s="49"/>
      <c r="AK179" s="50"/>
      <c r="AL179" s="50"/>
      <c r="AM179" s="47"/>
      <c r="AN179" s="47"/>
      <c r="AO179" s="51"/>
      <c r="AP179" s="49"/>
      <c r="AQ179" s="50"/>
      <c r="AR179" s="49"/>
      <c r="AS179" s="47"/>
      <c r="AT179" s="47"/>
      <c r="AU179" s="51"/>
      <c r="AV179" s="49"/>
      <c r="AW179" s="50"/>
      <c r="AX179" s="49"/>
      <c r="AY179" s="47"/>
      <c r="AZ179" s="47"/>
      <c r="BA179" s="51"/>
      <c r="BB179" s="49"/>
      <c r="BC179" s="50"/>
      <c r="BD179" s="49"/>
      <c r="BE179" s="47"/>
      <c r="BF179" s="47"/>
    </row>
    <row r="180" spans="2:58" s="7" customFormat="1" ht="33.75" customHeight="1" x14ac:dyDescent="0.15">
      <c r="B180" s="37" t="s">
        <v>740</v>
      </c>
      <c r="C180" s="37" t="s">
        <v>35</v>
      </c>
      <c r="D180" s="37" t="s">
        <v>741</v>
      </c>
      <c r="E180" s="38">
        <v>44951</v>
      </c>
      <c r="F180" s="37">
        <v>5</v>
      </c>
      <c r="G180" s="39">
        <f t="shared" si="17"/>
        <v>46777.25</v>
      </c>
      <c r="H180" s="52" t="s">
        <v>854</v>
      </c>
      <c r="I180" s="40" t="s">
        <v>855</v>
      </c>
      <c r="J180" s="37" t="s">
        <v>749</v>
      </c>
      <c r="K180" s="41"/>
      <c r="L180" s="42" t="s">
        <v>39</v>
      </c>
      <c r="M180" s="42" t="s">
        <v>856</v>
      </c>
      <c r="N180" s="43">
        <v>4096.21</v>
      </c>
      <c r="O180" s="44">
        <v>0</v>
      </c>
      <c r="P180" s="44">
        <v>0</v>
      </c>
      <c r="Q180" s="44"/>
      <c r="R180" s="44"/>
      <c r="S180" s="44">
        <v>0</v>
      </c>
      <c r="T180" s="44"/>
      <c r="U180" s="44"/>
      <c r="V180" s="44"/>
      <c r="W180" s="44"/>
      <c r="X180" s="44"/>
      <c r="Y180" s="44">
        <v>0</v>
      </c>
      <c r="Z180" s="44"/>
      <c r="AA180" s="43">
        <f t="shared" si="18"/>
        <v>0</v>
      </c>
      <c r="AB180" s="43">
        <f t="shared" si="19"/>
        <v>4096.21</v>
      </c>
      <c r="AC180" s="45"/>
      <c r="AD180" s="46">
        <f t="shared" si="20"/>
        <v>4096.21</v>
      </c>
      <c r="AE180" s="41"/>
      <c r="AF180" s="47">
        <f t="shared" si="24"/>
        <v>0</v>
      </c>
      <c r="AG180" s="47">
        <f t="shared" si="24"/>
        <v>0</v>
      </c>
      <c r="AH180" s="47">
        <f t="shared" si="21"/>
        <v>0</v>
      </c>
      <c r="AI180" s="48"/>
      <c r="AJ180" s="49"/>
      <c r="AK180" s="50"/>
      <c r="AL180" s="50"/>
      <c r="AM180" s="47"/>
      <c r="AN180" s="47"/>
      <c r="AO180" s="51"/>
      <c r="AP180" s="49"/>
      <c r="AQ180" s="50"/>
      <c r="AR180" s="49"/>
      <c r="AS180" s="47"/>
      <c r="AT180" s="47"/>
      <c r="AU180" s="51"/>
      <c r="AV180" s="49"/>
      <c r="AW180" s="50"/>
      <c r="AX180" s="49"/>
      <c r="AY180" s="47"/>
      <c r="AZ180" s="47"/>
      <c r="BA180" s="51"/>
      <c r="BB180" s="49"/>
      <c r="BC180" s="50"/>
      <c r="BD180" s="49"/>
      <c r="BE180" s="47"/>
      <c r="BF180" s="47"/>
    </row>
    <row r="181" spans="2:58" s="7" customFormat="1" ht="33.75" customHeight="1" x14ac:dyDescent="0.15">
      <c r="B181" s="37" t="s">
        <v>711</v>
      </c>
      <c r="C181" s="37" t="s">
        <v>35</v>
      </c>
      <c r="D181" s="37" t="s">
        <v>787</v>
      </c>
      <c r="E181" s="38">
        <v>44953</v>
      </c>
      <c r="F181" s="37">
        <v>10</v>
      </c>
      <c r="G181" s="39">
        <f t="shared" si="17"/>
        <v>48605.5</v>
      </c>
      <c r="H181" s="52" t="s">
        <v>857</v>
      </c>
      <c r="I181" s="40" t="s">
        <v>858</v>
      </c>
      <c r="J181" s="37" t="s">
        <v>859</v>
      </c>
      <c r="K181" s="41"/>
      <c r="L181" s="42" t="s">
        <v>39</v>
      </c>
      <c r="M181" s="42" t="s">
        <v>860</v>
      </c>
      <c r="N181" s="43">
        <v>14146.87</v>
      </c>
      <c r="O181" s="44">
        <v>0</v>
      </c>
      <c r="P181" s="44">
        <v>0</v>
      </c>
      <c r="Q181" s="44"/>
      <c r="R181" s="44"/>
      <c r="S181" s="44">
        <v>0</v>
      </c>
      <c r="T181" s="44"/>
      <c r="U181" s="44"/>
      <c r="V181" s="44"/>
      <c r="W181" s="44"/>
      <c r="X181" s="44"/>
      <c r="Y181" s="44">
        <v>0</v>
      </c>
      <c r="Z181" s="44"/>
      <c r="AA181" s="43">
        <f t="shared" si="18"/>
        <v>0</v>
      </c>
      <c r="AB181" s="43">
        <f t="shared" si="19"/>
        <v>14146.87</v>
      </c>
      <c r="AC181" s="45"/>
      <c r="AD181" s="46">
        <f t="shared" si="20"/>
        <v>14146.87</v>
      </c>
      <c r="AE181" s="41"/>
      <c r="AF181" s="47">
        <f t="shared" si="24"/>
        <v>0</v>
      </c>
      <c r="AG181" s="47">
        <f t="shared" si="24"/>
        <v>0</v>
      </c>
      <c r="AH181" s="47">
        <f t="shared" si="21"/>
        <v>0</v>
      </c>
      <c r="AI181" s="48"/>
      <c r="AJ181" s="49"/>
      <c r="AK181" s="50"/>
      <c r="AL181" s="50"/>
      <c r="AM181" s="47"/>
      <c r="AN181" s="47"/>
      <c r="AO181" s="51"/>
      <c r="AP181" s="49"/>
      <c r="AQ181" s="50"/>
      <c r="AR181" s="49"/>
      <c r="AS181" s="47"/>
      <c r="AT181" s="47"/>
      <c r="AU181" s="51"/>
      <c r="AV181" s="49"/>
      <c r="AW181" s="50"/>
      <c r="AX181" s="49"/>
      <c r="AY181" s="47"/>
      <c r="AZ181" s="47"/>
      <c r="BA181" s="51"/>
      <c r="BB181" s="49"/>
      <c r="BC181" s="50"/>
      <c r="BD181" s="49"/>
      <c r="BE181" s="47"/>
      <c r="BF181" s="47"/>
    </row>
    <row r="182" spans="2:58" s="7" customFormat="1" ht="33.75" customHeight="1" x14ac:dyDescent="0.15">
      <c r="B182" s="37" t="s">
        <v>711</v>
      </c>
      <c r="C182" s="37" t="s">
        <v>35</v>
      </c>
      <c r="D182" s="37" t="s">
        <v>861</v>
      </c>
      <c r="E182" s="38">
        <v>44953</v>
      </c>
      <c r="F182" s="37">
        <v>10</v>
      </c>
      <c r="G182" s="39">
        <f t="shared" si="17"/>
        <v>48605.5</v>
      </c>
      <c r="H182" s="52" t="s">
        <v>862</v>
      </c>
      <c r="I182" s="40" t="s">
        <v>858</v>
      </c>
      <c r="J182" s="37" t="s">
        <v>859</v>
      </c>
      <c r="K182" s="41"/>
      <c r="L182" s="42" t="s">
        <v>39</v>
      </c>
      <c r="M182" s="42" t="s">
        <v>863</v>
      </c>
      <c r="N182" s="43">
        <v>9349.6</v>
      </c>
      <c r="O182" s="44">
        <v>0</v>
      </c>
      <c r="P182" s="44">
        <v>0</v>
      </c>
      <c r="Q182" s="44"/>
      <c r="R182" s="44"/>
      <c r="S182" s="44">
        <v>0</v>
      </c>
      <c r="T182" s="44"/>
      <c r="U182" s="44"/>
      <c r="V182" s="44"/>
      <c r="W182" s="44"/>
      <c r="X182" s="44"/>
      <c r="Y182" s="44">
        <v>0</v>
      </c>
      <c r="Z182" s="44"/>
      <c r="AA182" s="43">
        <f t="shared" si="18"/>
        <v>0</v>
      </c>
      <c r="AB182" s="43">
        <f t="shared" si="19"/>
        <v>9349.6</v>
      </c>
      <c r="AC182" s="45"/>
      <c r="AD182" s="46">
        <f t="shared" si="20"/>
        <v>0</v>
      </c>
      <c r="AE182" s="41"/>
      <c r="AF182" s="47">
        <f t="shared" si="24"/>
        <v>9349.6</v>
      </c>
      <c r="AG182" s="47">
        <f t="shared" si="24"/>
        <v>0</v>
      </c>
      <c r="AH182" s="47">
        <f t="shared" si="21"/>
        <v>9349.6</v>
      </c>
      <c r="AI182" s="48"/>
      <c r="AJ182" s="49" t="s">
        <v>864</v>
      </c>
      <c r="AK182" s="50">
        <v>21465960</v>
      </c>
      <c r="AL182" s="50" t="s">
        <v>43</v>
      </c>
      <c r="AM182" s="47">
        <v>9349.6</v>
      </c>
      <c r="AN182" s="47"/>
      <c r="AO182" s="51"/>
      <c r="AP182" s="49"/>
      <c r="AQ182" s="50"/>
      <c r="AR182" s="49"/>
      <c r="AS182" s="47"/>
      <c r="AT182" s="47"/>
      <c r="AU182" s="51"/>
      <c r="AV182" s="49"/>
      <c r="AW182" s="50"/>
      <c r="AX182" s="49"/>
      <c r="AY182" s="47"/>
      <c r="AZ182" s="47"/>
      <c r="BA182" s="51"/>
      <c r="BB182" s="49"/>
      <c r="BC182" s="50"/>
      <c r="BD182" s="49"/>
      <c r="BE182" s="47"/>
      <c r="BF182" s="47"/>
    </row>
    <row r="183" spans="2:58" s="7" customFormat="1" ht="33.75" customHeight="1" x14ac:dyDescent="0.15">
      <c r="B183" s="37" t="s">
        <v>95</v>
      </c>
      <c r="C183" s="37" t="s">
        <v>35</v>
      </c>
      <c r="D183" s="37" t="s">
        <v>865</v>
      </c>
      <c r="E183" s="38">
        <v>44970</v>
      </c>
      <c r="F183" s="37">
        <v>10</v>
      </c>
      <c r="G183" s="39">
        <f t="shared" si="17"/>
        <v>48622.5</v>
      </c>
      <c r="H183" s="52" t="s">
        <v>866</v>
      </c>
      <c r="I183" s="40" t="s">
        <v>867</v>
      </c>
      <c r="J183" s="37" t="s">
        <v>868</v>
      </c>
      <c r="K183" s="41"/>
      <c r="L183" s="42" t="s">
        <v>39</v>
      </c>
      <c r="M183" s="42" t="s">
        <v>869</v>
      </c>
      <c r="N183" s="43">
        <v>14584.83</v>
      </c>
      <c r="O183" s="44">
        <v>0</v>
      </c>
      <c r="P183" s="44">
        <v>0</v>
      </c>
      <c r="Q183" s="44"/>
      <c r="R183" s="44"/>
      <c r="S183" s="44">
        <v>0</v>
      </c>
      <c r="T183" s="44"/>
      <c r="U183" s="44"/>
      <c r="V183" s="44"/>
      <c r="W183" s="44"/>
      <c r="X183" s="44"/>
      <c r="Y183" s="44">
        <v>0</v>
      </c>
      <c r="Z183" s="44"/>
      <c r="AA183" s="43">
        <f t="shared" si="18"/>
        <v>0</v>
      </c>
      <c r="AB183" s="43">
        <f t="shared" si="19"/>
        <v>14584.83</v>
      </c>
      <c r="AC183" s="45"/>
      <c r="AD183" s="46">
        <f t="shared" si="20"/>
        <v>14584.83</v>
      </c>
      <c r="AE183" s="41"/>
      <c r="AF183" s="47">
        <f t="shared" si="24"/>
        <v>0</v>
      </c>
      <c r="AG183" s="47">
        <f t="shared" si="24"/>
        <v>0</v>
      </c>
      <c r="AH183" s="47">
        <f t="shared" si="21"/>
        <v>0</v>
      </c>
      <c r="AI183" s="48"/>
      <c r="AJ183" s="49"/>
      <c r="AK183" s="50"/>
      <c r="AL183" s="50"/>
      <c r="AM183" s="47"/>
      <c r="AN183" s="47"/>
      <c r="AO183" s="51"/>
      <c r="AP183" s="49"/>
      <c r="AQ183" s="50"/>
      <c r="AR183" s="49"/>
      <c r="AS183" s="47"/>
      <c r="AT183" s="47"/>
      <c r="AU183" s="51"/>
      <c r="AV183" s="49"/>
      <c r="AW183" s="50"/>
      <c r="AX183" s="49"/>
      <c r="AY183" s="47"/>
      <c r="AZ183" s="47"/>
      <c r="BA183" s="51"/>
      <c r="BB183" s="49"/>
      <c r="BC183" s="50"/>
      <c r="BD183" s="49"/>
      <c r="BE183" s="47"/>
      <c r="BF183" s="47"/>
    </row>
    <row r="184" spans="2:58" s="7" customFormat="1" ht="33.75" customHeight="1" x14ac:dyDescent="0.15">
      <c r="B184" s="37" t="s">
        <v>658</v>
      </c>
      <c r="C184" s="37" t="s">
        <v>35</v>
      </c>
      <c r="D184" s="37" t="s">
        <v>870</v>
      </c>
      <c r="E184" s="38">
        <v>44970</v>
      </c>
      <c r="F184" s="37">
        <v>10</v>
      </c>
      <c r="G184" s="39">
        <f t="shared" si="17"/>
        <v>48622.5</v>
      </c>
      <c r="H184" s="52" t="s">
        <v>871</v>
      </c>
      <c r="I184" s="40" t="s">
        <v>872</v>
      </c>
      <c r="J184" s="37" t="s">
        <v>873</v>
      </c>
      <c r="K184" s="41"/>
      <c r="L184" s="42" t="s">
        <v>39</v>
      </c>
      <c r="M184" s="42" t="s">
        <v>874</v>
      </c>
      <c r="N184" s="43">
        <v>7809.78</v>
      </c>
      <c r="O184" s="44">
        <v>0</v>
      </c>
      <c r="P184" s="44">
        <v>0</v>
      </c>
      <c r="Q184" s="44"/>
      <c r="R184" s="44"/>
      <c r="S184" s="44">
        <v>0</v>
      </c>
      <c r="T184" s="44"/>
      <c r="U184" s="44"/>
      <c r="V184" s="44"/>
      <c r="W184" s="44"/>
      <c r="X184" s="44"/>
      <c r="Y184" s="44">
        <v>0</v>
      </c>
      <c r="Z184" s="44"/>
      <c r="AA184" s="43">
        <f t="shared" si="18"/>
        <v>0</v>
      </c>
      <c r="AB184" s="43">
        <f t="shared" si="19"/>
        <v>1717.78</v>
      </c>
      <c r="AC184" s="45"/>
      <c r="AD184" s="46">
        <f t="shared" si="20"/>
        <v>0</v>
      </c>
      <c r="AE184" s="41"/>
      <c r="AF184" s="47">
        <f t="shared" si="24"/>
        <v>7809.78</v>
      </c>
      <c r="AG184" s="47">
        <f t="shared" si="24"/>
        <v>6092</v>
      </c>
      <c r="AH184" s="47">
        <f t="shared" si="21"/>
        <v>1717.7799999999997</v>
      </c>
      <c r="AI184" s="48"/>
      <c r="AJ184" s="49" t="s">
        <v>875</v>
      </c>
      <c r="AK184" s="50">
        <v>48295980</v>
      </c>
      <c r="AL184" s="50" t="s">
        <v>43</v>
      </c>
      <c r="AM184" s="47">
        <v>6092</v>
      </c>
      <c r="AN184" s="47">
        <v>6092</v>
      </c>
      <c r="AO184" s="51"/>
      <c r="AP184" s="49" t="s">
        <v>876</v>
      </c>
      <c r="AQ184" s="50">
        <v>48295980</v>
      </c>
      <c r="AR184" s="49" t="s">
        <v>43</v>
      </c>
      <c r="AS184" s="47">
        <v>1717.78</v>
      </c>
      <c r="AT184" s="47"/>
      <c r="AU184" s="51"/>
      <c r="AV184" s="49"/>
      <c r="AW184" s="50"/>
      <c r="AX184" s="49"/>
      <c r="AY184" s="47"/>
      <c r="AZ184" s="47"/>
      <c r="BA184" s="51"/>
      <c r="BB184" s="49"/>
      <c r="BC184" s="50"/>
      <c r="BD184" s="49"/>
      <c r="BE184" s="47"/>
      <c r="BF184" s="47"/>
    </row>
    <row r="185" spans="2:58" s="7" customFormat="1" ht="33.75" customHeight="1" x14ac:dyDescent="0.15">
      <c r="B185" s="37" t="s">
        <v>185</v>
      </c>
      <c r="C185" s="37" t="s">
        <v>35</v>
      </c>
      <c r="D185" s="37" t="s">
        <v>877</v>
      </c>
      <c r="E185" s="38">
        <v>44992</v>
      </c>
      <c r="F185" s="37">
        <v>10</v>
      </c>
      <c r="G185" s="39">
        <f t="shared" si="17"/>
        <v>48644.5</v>
      </c>
      <c r="H185" s="52" t="s">
        <v>878</v>
      </c>
      <c r="I185" s="40" t="s">
        <v>879</v>
      </c>
      <c r="J185" s="37" t="s">
        <v>880</v>
      </c>
      <c r="K185" s="41"/>
      <c r="L185" s="42" t="s">
        <v>39</v>
      </c>
      <c r="M185" s="42" t="s">
        <v>881</v>
      </c>
      <c r="N185" s="43">
        <v>3500.45</v>
      </c>
      <c r="O185" s="44">
        <v>0</v>
      </c>
      <c r="P185" s="44">
        <v>0</v>
      </c>
      <c r="Q185" s="44"/>
      <c r="R185" s="44"/>
      <c r="S185" s="44">
        <v>0</v>
      </c>
      <c r="T185" s="44"/>
      <c r="U185" s="44"/>
      <c r="V185" s="44"/>
      <c r="W185" s="44"/>
      <c r="X185" s="44"/>
      <c r="Y185" s="44">
        <v>0</v>
      </c>
      <c r="Z185" s="44"/>
      <c r="AA185" s="43">
        <f t="shared" si="18"/>
        <v>0</v>
      </c>
      <c r="AB185" s="43">
        <f t="shared" si="19"/>
        <v>3500.45</v>
      </c>
      <c r="AC185" s="45"/>
      <c r="AD185" s="46">
        <f t="shared" si="20"/>
        <v>3500.45</v>
      </c>
      <c r="AE185" s="41"/>
      <c r="AF185" s="47">
        <f t="shared" si="24"/>
        <v>0</v>
      </c>
      <c r="AG185" s="47">
        <f t="shared" si="24"/>
        <v>0</v>
      </c>
      <c r="AH185" s="47">
        <f t="shared" si="21"/>
        <v>0</v>
      </c>
      <c r="AI185" s="48"/>
      <c r="AJ185" s="49"/>
      <c r="AK185" s="50"/>
      <c r="AL185" s="50"/>
      <c r="AM185" s="47"/>
      <c r="AN185" s="47"/>
      <c r="AO185" s="51"/>
      <c r="AP185" s="49"/>
      <c r="AQ185" s="50"/>
      <c r="AR185" s="49"/>
      <c r="AS185" s="47"/>
      <c r="AT185" s="47"/>
      <c r="AU185" s="51"/>
      <c r="AV185" s="49"/>
      <c r="AW185" s="50"/>
      <c r="AX185" s="49"/>
      <c r="AY185" s="47"/>
      <c r="AZ185" s="47"/>
      <c r="BA185" s="51"/>
      <c r="BB185" s="49"/>
      <c r="BC185" s="50"/>
      <c r="BD185" s="49"/>
      <c r="BE185" s="47"/>
      <c r="BF185" s="47"/>
    </row>
    <row r="186" spans="2:58" s="7" customFormat="1" ht="33.75" customHeight="1" x14ac:dyDescent="0.15">
      <c r="B186" s="37" t="s">
        <v>90</v>
      </c>
      <c r="C186" s="37" t="s">
        <v>35</v>
      </c>
      <c r="D186" s="37" t="s">
        <v>882</v>
      </c>
      <c r="E186" s="38">
        <v>45016</v>
      </c>
      <c r="F186" s="37">
        <v>10</v>
      </c>
      <c r="G186" s="39">
        <f t="shared" si="17"/>
        <v>48668.5</v>
      </c>
      <c r="H186" s="52" t="s">
        <v>883</v>
      </c>
      <c r="I186" s="40" t="s">
        <v>884</v>
      </c>
      <c r="J186" s="37" t="s">
        <v>885</v>
      </c>
      <c r="K186" s="41"/>
      <c r="L186" s="42" t="s">
        <v>39</v>
      </c>
      <c r="M186" s="42" t="s">
        <v>886</v>
      </c>
      <c r="N186" s="43">
        <v>10027.66</v>
      </c>
      <c r="O186" s="44">
        <v>0</v>
      </c>
      <c r="P186" s="44">
        <v>0</v>
      </c>
      <c r="Q186" s="44"/>
      <c r="R186" s="44"/>
      <c r="S186" s="44">
        <v>0</v>
      </c>
      <c r="T186" s="44"/>
      <c r="U186" s="44"/>
      <c r="V186" s="44"/>
      <c r="W186" s="44"/>
      <c r="X186" s="44"/>
      <c r="Y186" s="44">
        <v>0</v>
      </c>
      <c r="Z186" s="44"/>
      <c r="AA186" s="43">
        <f t="shared" si="18"/>
        <v>0</v>
      </c>
      <c r="AB186" s="43">
        <f t="shared" si="19"/>
        <v>10027.66</v>
      </c>
      <c r="AC186" s="45"/>
      <c r="AD186" s="46">
        <f t="shared" si="20"/>
        <v>10027.66</v>
      </c>
      <c r="AE186" s="41"/>
      <c r="AF186" s="47">
        <f t="shared" si="24"/>
        <v>0</v>
      </c>
      <c r="AG186" s="47">
        <f t="shared" si="24"/>
        <v>0</v>
      </c>
      <c r="AH186" s="47">
        <f t="shared" si="21"/>
        <v>0</v>
      </c>
      <c r="AI186" s="48"/>
      <c r="AJ186" s="49"/>
      <c r="AK186" s="50"/>
      <c r="AL186" s="50"/>
      <c r="AM186" s="47"/>
      <c r="AN186" s="47"/>
      <c r="AO186" s="51"/>
      <c r="AP186" s="49"/>
      <c r="AQ186" s="50"/>
      <c r="AR186" s="49"/>
      <c r="AS186" s="47"/>
      <c r="AT186" s="47"/>
      <c r="AU186" s="51"/>
      <c r="AV186" s="49"/>
      <c r="AW186" s="50"/>
      <c r="AX186" s="49"/>
      <c r="AY186" s="47"/>
      <c r="AZ186" s="47"/>
      <c r="BA186" s="51"/>
      <c r="BB186" s="49"/>
      <c r="BC186" s="50"/>
      <c r="BD186" s="49"/>
      <c r="BE186" s="47"/>
      <c r="BF186" s="47"/>
    </row>
    <row r="187" spans="2:58" s="7" customFormat="1" ht="33.75" customHeight="1" x14ac:dyDescent="0.15">
      <c r="B187" s="37" t="s">
        <v>73</v>
      </c>
      <c r="C187" s="37" t="s">
        <v>35</v>
      </c>
      <c r="D187" s="37"/>
      <c r="E187" s="38">
        <v>41617</v>
      </c>
      <c r="F187" s="37">
        <v>20</v>
      </c>
      <c r="G187" s="39">
        <f t="shared" si="17"/>
        <v>48922</v>
      </c>
      <c r="H187" s="52" t="s">
        <v>887</v>
      </c>
      <c r="I187" s="40" t="s">
        <v>888</v>
      </c>
      <c r="J187" s="37" t="s">
        <v>889</v>
      </c>
      <c r="K187" s="41"/>
      <c r="L187" s="42" t="s">
        <v>39</v>
      </c>
      <c r="M187" s="42" t="s">
        <v>890</v>
      </c>
      <c r="N187" s="43">
        <v>1690</v>
      </c>
      <c r="O187" s="44">
        <v>0</v>
      </c>
      <c r="P187" s="44">
        <v>0</v>
      </c>
      <c r="Q187" s="44"/>
      <c r="R187" s="44"/>
      <c r="S187" s="44">
        <v>0</v>
      </c>
      <c r="T187" s="44"/>
      <c r="U187" s="44"/>
      <c r="V187" s="44"/>
      <c r="W187" s="44"/>
      <c r="X187" s="44"/>
      <c r="Y187" s="44">
        <v>0</v>
      </c>
      <c r="Z187" s="44"/>
      <c r="AA187" s="43">
        <f t="shared" si="18"/>
        <v>0</v>
      </c>
      <c r="AB187" s="43">
        <f t="shared" si="19"/>
        <v>1690</v>
      </c>
      <c r="AC187" s="45"/>
      <c r="AD187" s="46">
        <f t="shared" si="20"/>
        <v>1690</v>
      </c>
      <c r="AE187" s="41"/>
      <c r="AF187" s="47">
        <f t="shared" si="24"/>
        <v>0</v>
      </c>
      <c r="AG187" s="47">
        <f t="shared" si="24"/>
        <v>0</v>
      </c>
      <c r="AH187" s="47">
        <f t="shared" si="21"/>
        <v>0</v>
      </c>
      <c r="AI187" s="48"/>
      <c r="AJ187" s="49"/>
      <c r="AK187" s="50"/>
      <c r="AL187" s="50"/>
      <c r="AM187" s="47"/>
      <c r="AN187" s="47"/>
      <c r="AO187" s="51"/>
      <c r="AP187" s="49"/>
      <c r="AQ187" s="50"/>
      <c r="AR187" s="49"/>
      <c r="AS187" s="47"/>
      <c r="AT187" s="47"/>
      <c r="AU187" s="51"/>
      <c r="AV187" s="49"/>
      <c r="AW187" s="50"/>
      <c r="AX187" s="49"/>
      <c r="AY187" s="47"/>
      <c r="AZ187" s="47"/>
      <c r="BA187" s="51"/>
      <c r="BB187" s="49"/>
      <c r="BC187" s="50"/>
      <c r="BD187" s="49"/>
      <c r="BE187" s="47"/>
      <c r="BF187" s="47"/>
    </row>
    <row r="188" spans="2:58" s="7" customFormat="1" ht="33.75" customHeight="1" x14ac:dyDescent="0.15">
      <c r="B188" s="37" t="s">
        <v>740</v>
      </c>
      <c r="C188" s="37" t="s">
        <v>35</v>
      </c>
      <c r="D188" s="37"/>
      <c r="E188" s="38">
        <v>41350</v>
      </c>
      <c r="F188" s="37">
        <v>20</v>
      </c>
      <c r="G188" s="39">
        <f t="shared" si="17"/>
        <v>48655</v>
      </c>
      <c r="H188" s="52" t="s">
        <v>891</v>
      </c>
      <c r="I188" s="40" t="s">
        <v>892</v>
      </c>
      <c r="J188" s="37" t="s">
        <v>893</v>
      </c>
      <c r="K188" s="41"/>
      <c r="L188" s="42" t="s">
        <v>39</v>
      </c>
      <c r="M188" s="42" t="s">
        <v>894</v>
      </c>
      <c r="N188" s="43">
        <v>4506</v>
      </c>
      <c r="O188" s="44">
        <v>0</v>
      </c>
      <c r="P188" s="44">
        <v>0</v>
      </c>
      <c r="Q188" s="44"/>
      <c r="R188" s="44"/>
      <c r="S188" s="44">
        <v>0</v>
      </c>
      <c r="T188" s="44"/>
      <c r="U188" s="44"/>
      <c r="V188" s="44"/>
      <c r="W188" s="44"/>
      <c r="X188" s="44"/>
      <c r="Y188" s="44">
        <v>0</v>
      </c>
      <c r="Z188" s="44"/>
      <c r="AA188" s="43">
        <f t="shared" si="18"/>
        <v>0</v>
      </c>
      <c r="AB188" s="43">
        <f t="shared" si="19"/>
        <v>4506</v>
      </c>
      <c r="AC188" s="45"/>
      <c r="AD188" s="46">
        <f t="shared" si="20"/>
        <v>4506</v>
      </c>
      <c r="AE188" s="41"/>
      <c r="AF188" s="47">
        <f t="shared" si="24"/>
        <v>0</v>
      </c>
      <c r="AG188" s="47">
        <f t="shared" si="24"/>
        <v>0</v>
      </c>
      <c r="AH188" s="47">
        <f t="shared" si="21"/>
        <v>0</v>
      </c>
      <c r="AI188" s="48"/>
      <c r="AJ188" s="49"/>
      <c r="AK188" s="50"/>
      <c r="AL188" s="50"/>
      <c r="AM188" s="47"/>
      <c r="AN188" s="47"/>
      <c r="AO188" s="51"/>
      <c r="AP188" s="49"/>
      <c r="AQ188" s="50"/>
      <c r="AR188" s="49"/>
      <c r="AS188" s="47"/>
      <c r="AT188" s="47"/>
      <c r="AU188" s="51"/>
      <c r="AV188" s="49"/>
      <c r="AW188" s="50"/>
      <c r="AX188" s="49"/>
      <c r="AY188" s="47"/>
      <c r="AZ188" s="47"/>
      <c r="BA188" s="51"/>
      <c r="BB188" s="49"/>
      <c r="BC188" s="50"/>
      <c r="BD188" s="49"/>
      <c r="BE188" s="47"/>
      <c r="BF188" s="47"/>
    </row>
    <row r="189" spans="2:58" s="7" customFormat="1" ht="33.75" customHeight="1" x14ac:dyDescent="0.15">
      <c r="B189" s="37" t="s">
        <v>424</v>
      </c>
      <c r="C189" s="37" t="s">
        <v>35</v>
      </c>
      <c r="D189" s="37"/>
      <c r="E189" s="38">
        <v>41617</v>
      </c>
      <c r="F189" s="37">
        <v>20</v>
      </c>
      <c r="G189" s="39">
        <f t="shared" si="17"/>
        <v>48922</v>
      </c>
      <c r="H189" s="52" t="s">
        <v>895</v>
      </c>
      <c r="I189" s="40" t="s">
        <v>896</v>
      </c>
      <c r="J189" s="37" t="s">
        <v>897</v>
      </c>
      <c r="K189" s="41"/>
      <c r="L189" s="42" t="s">
        <v>39</v>
      </c>
      <c r="M189" s="42" t="s">
        <v>898</v>
      </c>
      <c r="N189" s="43">
        <v>2253</v>
      </c>
      <c r="O189" s="44">
        <v>0</v>
      </c>
      <c r="P189" s="44">
        <v>0</v>
      </c>
      <c r="Q189" s="44"/>
      <c r="R189" s="44"/>
      <c r="S189" s="44">
        <v>0</v>
      </c>
      <c r="T189" s="44"/>
      <c r="U189" s="44"/>
      <c r="V189" s="44"/>
      <c r="W189" s="44"/>
      <c r="X189" s="44"/>
      <c r="Y189" s="44">
        <v>0</v>
      </c>
      <c r="Z189" s="44"/>
      <c r="AA189" s="43">
        <f t="shared" si="18"/>
        <v>0</v>
      </c>
      <c r="AB189" s="43">
        <f t="shared" si="19"/>
        <v>2253</v>
      </c>
      <c r="AC189" s="45"/>
      <c r="AD189" s="46">
        <f t="shared" si="20"/>
        <v>2253</v>
      </c>
      <c r="AE189" s="41"/>
      <c r="AF189" s="47">
        <f t="shared" si="24"/>
        <v>0</v>
      </c>
      <c r="AG189" s="47">
        <f t="shared" si="24"/>
        <v>0</v>
      </c>
      <c r="AH189" s="47">
        <f t="shared" si="21"/>
        <v>0</v>
      </c>
      <c r="AI189" s="48"/>
      <c r="AJ189" s="49"/>
      <c r="AK189" s="50"/>
      <c r="AL189" s="50"/>
      <c r="AM189" s="47"/>
      <c r="AN189" s="47"/>
      <c r="AO189" s="51"/>
      <c r="AP189" s="49"/>
      <c r="AQ189" s="50"/>
      <c r="AR189" s="49"/>
      <c r="AS189" s="47"/>
      <c r="AT189" s="47"/>
      <c r="AU189" s="51"/>
      <c r="AV189" s="49"/>
      <c r="AW189" s="50"/>
      <c r="AX189" s="49"/>
      <c r="AY189" s="47"/>
      <c r="AZ189" s="47"/>
      <c r="BA189" s="51"/>
      <c r="BB189" s="49"/>
      <c r="BC189" s="50"/>
      <c r="BD189" s="49"/>
      <c r="BE189" s="47"/>
      <c r="BF189" s="47"/>
    </row>
    <row r="190" spans="2:58" s="7" customFormat="1" ht="33.75" customHeight="1" x14ac:dyDescent="0.15">
      <c r="B190" s="37" t="s">
        <v>658</v>
      </c>
      <c r="C190" s="37" t="s">
        <v>35</v>
      </c>
      <c r="D190" s="37"/>
      <c r="E190" s="38">
        <v>43421</v>
      </c>
      <c r="F190" s="37">
        <v>20</v>
      </c>
      <c r="G190" s="39">
        <f t="shared" si="17"/>
        <v>50726</v>
      </c>
      <c r="H190" s="52" t="s">
        <v>899</v>
      </c>
      <c r="I190" s="40" t="s">
        <v>900</v>
      </c>
      <c r="J190" s="37" t="s">
        <v>901</v>
      </c>
      <c r="K190" s="41"/>
      <c r="L190" s="42" t="s">
        <v>39</v>
      </c>
      <c r="M190" s="42" t="s">
        <v>902</v>
      </c>
      <c r="N190" s="43">
        <v>5632</v>
      </c>
      <c r="O190" s="44">
        <v>0</v>
      </c>
      <c r="P190" s="44">
        <v>0</v>
      </c>
      <c r="Q190" s="44"/>
      <c r="R190" s="44"/>
      <c r="S190" s="44">
        <v>0</v>
      </c>
      <c r="T190" s="44"/>
      <c r="U190" s="44"/>
      <c r="V190" s="44"/>
      <c r="W190" s="44"/>
      <c r="X190" s="44"/>
      <c r="Y190" s="44">
        <v>0</v>
      </c>
      <c r="Z190" s="44"/>
      <c r="AA190" s="43">
        <f t="shared" si="18"/>
        <v>0</v>
      </c>
      <c r="AB190" s="43">
        <f t="shared" si="19"/>
        <v>5632</v>
      </c>
      <c r="AC190" s="45"/>
      <c r="AD190" s="46">
        <f t="shared" si="20"/>
        <v>3599.78</v>
      </c>
      <c r="AE190" s="41"/>
      <c r="AF190" s="47">
        <f t="shared" si="24"/>
        <v>2032.22</v>
      </c>
      <c r="AG190" s="47">
        <f t="shared" si="24"/>
        <v>0</v>
      </c>
      <c r="AH190" s="47">
        <f t="shared" si="21"/>
        <v>2032.22</v>
      </c>
      <c r="AI190" s="48"/>
      <c r="AJ190" s="49" t="s">
        <v>903</v>
      </c>
      <c r="AK190" s="50">
        <v>48295980</v>
      </c>
      <c r="AL190" s="50" t="s">
        <v>43</v>
      </c>
      <c r="AM190" s="47">
        <v>2032.22</v>
      </c>
      <c r="AN190" s="47"/>
      <c r="AO190" s="51"/>
      <c r="AP190" s="49"/>
      <c r="AQ190" s="50"/>
      <c r="AR190" s="49"/>
      <c r="AS190" s="47"/>
      <c r="AT190" s="47"/>
      <c r="AU190" s="51"/>
      <c r="AV190" s="49"/>
      <c r="AW190" s="50"/>
      <c r="AX190" s="49"/>
      <c r="AY190" s="47"/>
      <c r="AZ190" s="47"/>
      <c r="BA190" s="51"/>
      <c r="BB190" s="49"/>
      <c r="BC190" s="50"/>
      <c r="BD190" s="49"/>
      <c r="BE190" s="47"/>
      <c r="BF190" s="47"/>
    </row>
    <row r="191" spans="2:58" s="7" customFormat="1" ht="33.75" customHeight="1" x14ac:dyDescent="0.15">
      <c r="B191" s="37" t="s">
        <v>85</v>
      </c>
      <c r="C191" s="37" t="s">
        <v>35</v>
      </c>
      <c r="D191" s="37"/>
      <c r="E191" s="38">
        <v>43435</v>
      </c>
      <c r="F191" s="37">
        <v>20</v>
      </c>
      <c r="G191" s="39">
        <f t="shared" si="17"/>
        <v>50740</v>
      </c>
      <c r="H191" s="52" t="s">
        <v>904</v>
      </c>
      <c r="I191" s="40" t="s">
        <v>905</v>
      </c>
      <c r="J191" s="37" t="s">
        <v>906</v>
      </c>
      <c r="K191" s="41"/>
      <c r="L191" s="42" t="s">
        <v>39</v>
      </c>
      <c r="M191" s="42" t="s">
        <v>907</v>
      </c>
      <c r="N191" s="43">
        <v>2816</v>
      </c>
      <c r="O191" s="44">
        <v>0</v>
      </c>
      <c r="P191" s="44">
        <v>0</v>
      </c>
      <c r="Q191" s="44"/>
      <c r="R191" s="44"/>
      <c r="S191" s="44">
        <v>0</v>
      </c>
      <c r="T191" s="44"/>
      <c r="U191" s="44"/>
      <c r="V191" s="44"/>
      <c r="W191" s="44"/>
      <c r="X191" s="44"/>
      <c r="Y191" s="44">
        <v>0</v>
      </c>
      <c r="Z191" s="44"/>
      <c r="AA191" s="43">
        <f t="shared" si="18"/>
        <v>0</v>
      </c>
      <c r="AB191" s="43">
        <f t="shared" si="19"/>
        <v>2816</v>
      </c>
      <c r="AC191" s="45"/>
      <c r="AD191" s="46">
        <f t="shared" si="20"/>
        <v>2816</v>
      </c>
      <c r="AE191" s="41"/>
      <c r="AF191" s="47">
        <f t="shared" si="24"/>
        <v>0</v>
      </c>
      <c r="AG191" s="47">
        <f t="shared" si="24"/>
        <v>0</v>
      </c>
      <c r="AH191" s="47">
        <f t="shared" si="21"/>
        <v>0</v>
      </c>
      <c r="AI191" s="48"/>
      <c r="AJ191" s="49"/>
      <c r="AK191" s="50"/>
      <c r="AL191" s="50"/>
      <c r="AM191" s="47"/>
      <c r="AN191" s="47"/>
      <c r="AO191" s="51"/>
      <c r="AP191" s="49"/>
      <c r="AQ191" s="50"/>
      <c r="AR191" s="49"/>
      <c r="AS191" s="47"/>
      <c r="AT191" s="47"/>
      <c r="AU191" s="51"/>
      <c r="AV191" s="49"/>
      <c r="AW191" s="50"/>
      <c r="AX191" s="49"/>
      <c r="AY191" s="47"/>
      <c r="AZ191" s="47"/>
      <c r="BA191" s="51"/>
      <c r="BB191" s="49"/>
      <c r="BC191" s="50"/>
      <c r="BD191" s="49"/>
      <c r="BE191" s="47"/>
      <c r="BF191" s="47"/>
    </row>
    <row r="192" spans="2:58" s="7" customFormat="1" ht="33.75" customHeight="1" x14ac:dyDescent="0.15">
      <c r="B192" s="37" t="s">
        <v>648</v>
      </c>
      <c r="C192" s="37" t="s">
        <v>35</v>
      </c>
      <c r="D192" s="37"/>
      <c r="E192" s="38">
        <v>41906</v>
      </c>
      <c r="F192" s="37">
        <v>20</v>
      </c>
      <c r="G192" s="39">
        <f t="shared" si="17"/>
        <v>49211</v>
      </c>
      <c r="H192" s="52" t="s">
        <v>908</v>
      </c>
      <c r="I192" s="40" t="s">
        <v>909</v>
      </c>
      <c r="J192" s="37" t="s">
        <v>910</v>
      </c>
      <c r="K192" s="41"/>
      <c r="L192" s="42" t="s">
        <v>39</v>
      </c>
      <c r="M192" s="42" t="s">
        <v>911</v>
      </c>
      <c r="N192" s="43">
        <v>8448</v>
      </c>
      <c r="O192" s="44">
        <v>0</v>
      </c>
      <c r="P192" s="44">
        <v>0</v>
      </c>
      <c r="Q192" s="44"/>
      <c r="R192" s="44"/>
      <c r="S192" s="44">
        <v>0</v>
      </c>
      <c r="T192" s="44"/>
      <c r="U192" s="44"/>
      <c r="V192" s="44"/>
      <c r="W192" s="44"/>
      <c r="X192" s="44"/>
      <c r="Y192" s="44">
        <v>0</v>
      </c>
      <c r="Z192" s="44"/>
      <c r="AA192" s="43">
        <f t="shared" si="18"/>
        <v>0</v>
      </c>
      <c r="AB192" s="43">
        <f t="shared" si="19"/>
        <v>8448</v>
      </c>
      <c r="AC192" s="45"/>
      <c r="AD192" s="46">
        <f t="shared" si="20"/>
        <v>8448</v>
      </c>
      <c r="AE192" s="41"/>
      <c r="AF192" s="47">
        <f t="shared" si="24"/>
        <v>0</v>
      </c>
      <c r="AG192" s="47">
        <f t="shared" si="24"/>
        <v>0</v>
      </c>
      <c r="AH192" s="47">
        <f t="shared" si="21"/>
        <v>0</v>
      </c>
      <c r="AI192" s="48"/>
      <c r="AJ192" s="49"/>
      <c r="AK192" s="50"/>
      <c r="AL192" s="50"/>
      <c r="AM192" s="47"/>
      <c r="AN192" s="47"/>
      <c r="AO192" s="51"/>
      <c r="AP192" s="49"/>
      <c r="AQ192" s="50"/>
      <c r="AR192" s="49"/>
      <c r="AS192" s="47"/>
      <c r="AT192" s="47"/>
      <c r="AU192" s="51"/>
      <c r="AV192" s="49"/>
      <c r="AW192" s="50"/>
      <c r="AX192" s="49"/>
      <c r="AY192" s="47"/>
      <c r="AZ192" s="47"/>
      <c r="BA192" s="51"/>
      <c r="BB192" s="49"/>
      <c r="BC192" s="50"/>
      <c r="BD192" s="49"/>
      <c r="BE192" s="47"/>
      <c r="BF192" s="47"/>
    </row>
    <row r="193" spans="2:58" s="7" customFormat="1" ht="33.75" customHeight="1" x14ac:dyDescent="0.15">
      <c r="B193" s="37" t="s">
        <v>90</v>
      </c>
      <c r="C193" s="37" t="s">
        <v>35</v>
      </c>
      <c r="D193" s="37"/>
      <c r="E193" s="38">
        <v>41959</v>
      </c>
      <c r="F193" s="37">
        <v>20</v>
      </c>
      <c r="G193" s="39">
        <f t="shared" si="17"/>
        <v>49264</v>
      </c>
      <c r="H193" s="52" t="s">
        <v>912</v>
      </c>
      <c r="I193" s="40" t="s">
        <v>913</v>
      </c>
      <c r="J193" s="37" t="s">
        <v>914</v>
      </c>
      <c r="K193" s="41"/>
      <c r="L193" s="42" t="s">
        <v>39</v>
      </c>
      <c r="M193" s="42" t="s">
        <v>915</v>
      </c>
      <c r="N193" s="43">
        <v>2253</v>
      </c>
      <c r="O193" s="44">
        <v>0</v>
      </c>
      <c r="P193" s="44">
        <v>0</v>
      </c>
      <c r="Q193" s="44"/>
      <c r="R193" s="44"/>
      <c r="S193" s="44">
        <v>0</v>
      </c>
      <c r="T193" s="44"/>
      <c r="U193" s="44"/>
      <c r="V193" s="44"/>
      <c r="W193" s="44"/>
      <c r="X193" s="44"/>
      <c r="Y193" s="44">
        <v>0</v>
      </c>
      <c r="Z193" s="44"/>
      <c r="AA193" s="43">
        <f t="shared" si="18"/>
        <v>0</v>
      </c>
      <c r="AB193" s="43">
        <f t="shared" si="19"/>
        <v>2253</v>
      </c>
      <c r="AC193" s="45"/>
      <c r="AD193" s="46">
        <f t="shared" si="20"/>
        <v>0</v>
      </c>
      <c r="AE193" s="41"/>
      <c r="AF193" s="47">
        <f t="shared" si="24"/>
        <v>2253</v>
      </c>
      <c r="AG193" s="47">
        <f t="shared" si="24"/>
        <v>0</v>
      </c>
      <c r="AH193" s="47">
        <f t="shared" si="21"/>
        <v>2253</v>
      </c>
      <c r="AI193" s="48"/>
      <c r="AJ193" s="49" t="s">
        <v>916</v>
      </c>
      <c r="AK193" s="50">
        <v>48295980</v>
      </c>
      <c r="AL193" s="50" t="s">
        <v>43</v>
      </c>
      <c r="AM193" s="47">
        <v>2253</v>
      </c>
      <c r="AN193" s="47"/>
      <c r="AO193" s="51"/>
      <c r="AP193" s="49"/>
      <c r="AQ193" s="50"/>
      <c r="AR193" s="49"/>
      <c r="AS193" s="47"/>
      <c r="AT193" s="47"/>
      <c r="AU193" s="51"/>
      <c r="AV193" s="49"/>
      <c r="AW193" s="50"/>
      <c r="AX193" s="49"/>
      <c r="AY193" s="47"/>
      <c r="AZ193" s="47"/>
      <c r="BA193" s="51"/>
      <c r="BB193" s="49"/>
      <c r="BC193" s="50"/>
      <c r="BD193" s="49"/>
      <c r="BE193" s="47"/>
      <c r="BF193" s="47"/>
    </row>
    <row r="194" spans="2:58" s="7" customFormat="1" ht="33.75" customHeight="1" x14ac:dyDescent="0.15">
      <c r="B194" s="37" t="s">
        <v>917</v>
      </c>
      <c r="C194" s="37" t="s">
        <v>35</v>
      </c>
      <c r="D194" s="37"/>
      <c r="E194" s="38">
        <v>40395</v>
      </c>
      <c r="F194" s="37">
        <v>20</v>
      </c>
      <c r="G194" s="39">
        <f t="shared" si="17"/>
        <v>47700</v>
      </c>
      <c r="H194" s="37" t="s">
        <v>918</v>
      </c>
      <c r="I194" s="40" t="s">
        <v>919</v>
      </c>
      <c r="J194" s="37" t="s">
        <v>920</v>
      </c>
      <c r="K194" s="41"/>
      <c r="L194" s="42" t="s">
        <v>39</v>
      </c>
      <c r="M194" s="42" t="s">
        <v>921</v>
      </c>
      <c r="N194" s="43">
        <v>3031.26</v>
      </c>
      <c r="O194" s="44">
        <v>0</v>
      </c>
      <c r="P194" s="44">
        <v>0</v>
      </c>
      <c r="Q194" s="44"/>
      <c r="R194" s="44">
        <v>0</v>
      </c>
      <c r="S194" s="44">
        <v>3018.69</v>
      </c>
      <c r="T194" s="44"/>
      <c r="U194" s="44"/>
      <c r="V194" s="44"/>
      <c r="W194" s="44"/>
      <c r="X194" s="44"/>
      <c r="Y194" s="44">
        <v>0</v>
      </c>
      <c r="Z194" s="44"/>
      <c r="AA194" s="43">
        <f t="shared" si="18"/>
        <v>3018.69</v>
      </c>
      <c r="AB194" s="43">
        <f t="shared" si="19"/>
        <v>12.57</v>
      </c>
      <c r="AC194" s="45"/>
      <c r="AD194" s="46">
        <f t="shared" si="20"/>
        <v>12.57</v>
      </c>
      <c r="AE194" s="41"/>
      <c r="AF194" s="47">
        <f>AM194+AS194+AY194+BE194</f>
        <v>0</v>
      </c>
      <c r="AG194" s="47">
        <f t="shared" si="24"/>
        <v>0</v>
      </c>
      <c r="AH194" s="47">
        <f t="shared" si="21"/>
        <v>0</v>
      </c>
      <c r="AI194" s="48"/>
      <c r="AJ194" s="49"/>
      <c r="AK194" s="50"/>
      <c r="AL194" s="50"/>
      <c r="AM194" s="47"/>
      <c r="AN194" s="47"/>
      <c r="AO194" s="51"/>
      <c r="AP194" s="49"/>
      <c r="AQ194" s="50"/>
      <c r="AR194" s="49"/>
      <c r="AS194" s="47"/>
      <c r="AT194" s="47"/>
      <c r="AU194" s="51"/>
      <c r="AV194" s="49"/>
      <c r="AW194" s="50"/>
      <c r="AX194" s="49"/>
      <c r="AY194" s="47"/>
      <c r="AZ194" s="47"/>
      <c r="BA194" s="51"/>
      <c r="BB194" s="49"/>
      <c r="BC194" s="50"/>
      <c r="BD194" s="49"/>
      <c r="BE194" s="47"/>
      <c r="BF194" s="47"/>
    </row>
    <row r="195" spans="2:58" s="7" customFormat="1" ht="33.75" customHeight="1" x14ac:dyDescent="0.15">
      <c r="B195" s="37" t="s">
        <v>419</v>
      </c>
      <c r="C195" s="37" t="s">
        <v>35</v>
      </c>
      <c r="D195" s="37"/>
      <c r="E195" s="38">
        <v>40441</v>
      </c>
      <c r="F195" s="37">
        <v>20</v>
      </c>
      <c r="G195" s="39">
        <f t="shared" si="17"/>
        <v>47746</v>
      </c>
      <c r="H195" s="37" t="s">
        <v>922</v>
      </c>
      <c r="I195" s="40" t="s">
        <v>923</v>
      </c>
      <c r="J195" s="37" t="s">
        <v>924</v>
      </c>
      <c r="K195" s="41"/>
      <c r="L195" s="42" t="s">
        <v>39</v>
      </c>
      <c r="M195" s="42" t="s">
        <v>925</v>
      </c>
      <c r="N195" s="43">
        <v>2312.56</v>
      </c>
      <c r="O195" s="44">
        <v>0</v>
      </c>
      <c r="P195" s="44">
        <v>0</v>
      </c>
      <c r="Q195" s="44"/>
      <c r="R195" s="44"/>
      <c r="S195" s="44">
        <v>2305.02</v>
      </c>
      <c r="T195" s="44"/>
      <c r="U195" s="44"/>
      <c r="V195" s="44"/>
      <c r="W195" s="44"/>
      <c r="X195" s="44"/>
      <c r="Y195" s="44">
        <v>0</v>
      </c>
      <c r="Z195" s="44"/>
      <c r="AA195" s="43">
        <f t="shared" si="18"/>
        <v>2305.02</v>
      </c>
      <c r="AB195" s="43">
        <f t="shared" si="19"/>
        <v>7.54</v>
      </c>
      <c r="AC195" s="45"/>
      <c r="AD195" s="46">
        <f t="shared" si="20"/>
        <v>7.54</v>
      </c>
      <c r="AE195" s="41"/>
      <c r="AF195" s="47">
        <f>AM195+AS195+AY195+BE195</f>
        <v>0</v>
      </c>
      <c r="AG195" s="47">
        <f t="shared" si="24"/>
        <v>0</v>
      </c>
      <c r="AH195" s="47">
        <f t="shared" si="21"/>
        <v>0</v>
      </c>
      <c r="AI195" s="48"/>
      <c r="AJ195" s="49"/>
      <c r="AK195" s="50"/>
      <c r="AL195" s="50"/>
      <c r="AM195" s="47"/>
      <c r="AN195" s="47"/>
      <c r="AO195" s="51"/>
      <c r="AP195" s="49"/>
      <c r="AQ195" s="50"/>
      <c r="AR195" s="49"/>
      <c r="AS195" s="47"/>
      <c r="AT195" s="47"/>
      <c r="AU195" s="51"/>
      <c r="AV195" s="49"/>
      <c r="AW195" s="50"/>
      <c r="AX195" s="49"/>
      <c r="AY195" s="47"/>
      <c r="AZ195" s="47"/>
      <c r="BA195" s="51"/>
      <c r="BB195" s="49"/>
      <c r="BC195" s="50"/>
      <c r="BD195" s="49"/>
      <c r="BE195" s="47"/>
      <c r="BF195" s="47"/>
    </row>
    <row r="196" spans="2:58" s="7" customFormat="1" ht="33.75" customHeight="1" x14ac:dyDescent="0.15">
      <c r="B196" s="37" t="s">
        <v>740</v>
      </c>
      <c r="C196" s="37" t="s">
        <v>35</v>
      </c>
      <c r="D196" s="37"/>
      <c r="E196" s="38">
        <v>40619</v>
      </c>
      <c r="F196" s="37">
        <v>20</v>
      </c>
      <c r="G196" s="39">
        <f t="shared" si="17"/>
        <v>47924</v>
      </c>
      <c r="H196" s="37" t="s">
        <v>926</v>
      </c>
      <c r="I196" s="40" t="s">
        <v>927</v>
      </c>
      <c r="J196" s="37" t="s">
        <v>928</v>
      </c>
      <c r="K196" s="41"/>
      <c r="L196" s="42" t="s">
        <v>39</v>
      </c>
      <c r="M196" s="42" t="s">
        <v>929</v>
      </c>
      <c r="N196" s="43">
        <v>2378.59</v>
      </c>
      <c r="O196" s="44">
        <v>0</v>
      </c>
      <c r="P196" s="44">
        <v>0</v>
      </c>
      <c r="Q196" s="44"/>
      <c r="R196" s="44"/>
      <c r="S196" s="44">
        <v>0</v>
      </c>
      <c r="T196" s="44"/>
      <c r="U196" s="44">
        <v>2364.7600000000002</v>
      </c>
      <c r="V196" s="44"/>
      <c r="W196" s="44"/>
      <c r="X196" s="44"/>
      <c r="Y196" s="44">
        <v>0</v>
      </c>
      <c r="Z196" s="44"/>
      <c r="AA196" s="43">
        <f t="shared" si="18"/>
        <v>2364.7600000000002</v>
      </c>
      <c r="AB196" s="43">
        <f t="shared" si="19"/>
        <v>13.83</v>
      </c>
      <c r="AC196" s="45"/>
      <c r="AD196" s="46">
        <f t="shared" si="20"/>
        <v>13.83</v>
      </c>
      <c r="AE196" s="41"/>
      <c r="AF196" s="47">
        <f t="shared" ref="AF196:AG215" si="25">AM196+AS196+AY196+BE196</f>
        <v>0</v>
      </c>
      <c r="AG196" s="47">
        <f t="shared" si="24"/>
        <v>0</v>
      </c>
      <c r="AH196" s="47">
        <f t="shared" si="21"/>
        <v>0</v>
      </c>
      <c r="AI196" s="48"/>
      <c r="AJ196" s="49"/>
      <c r="AK196" s="50"/>
      <c r="AL196" s="50"/>
      <c r="AM196" s="47"/>
      <c r="AN196" s="47"/>
      <c r="AO196" s="51"/>
      <c r="AP196" s="49"/>
      <c r="AQ196" s="50"/>
      <c r="AR196" s="49"/>
      <c r="AS196" s="47"/>
      <c r="AT196" s="47"/>
      <c r="AU196" s="51"/>
      <c r="AV196" s="49"/>
      <c r="AW196" s="50"/>
      <c r="AX196" s="49"/>
      <c r="AY196" s="47"/>
      <c r="AZ196" s="47"/>
      <c r="BA196" s="51"/>
      <c r="BB196" s="49"/>
      <c r="BC196" s="50"/>
      <c r="BD196" s="49"/>
      <c r="BE196" s="47"/>
      <c r="BF196" s="47"/>
    </row>
    <row r="197" spans="2:58" s="7" customFormat="1" ht="33.75" customHeight="1" x14ac:dyDescent="0.15">
      <c r="B197" s="37" t="s">
        <v>185</v>
      </c>
      <c r="C197" s="37" t="s">
        <v>35</v>
      </c>
      <c r="D197" s="37" t="s">
        <v>930</v>
      </c>
      <c r="E197" s="38">
        <v>45034</v>
      </c>
      <c r="F197" s="37">
        <v>5</v>
      </c>
      <c r="G197" s="39">
        <f t="shared" si="17"/>
        <v>46860.25</v>
      </c>
      <c r="H197" s="37" t="s">
        <v>931</v>
      </c>
      <c r="I197" s="40" t="s">
        <v>932</v>
      </c>
      <c r="J197" s="37" t="s">
        <v>933</v>
      </c>
      <c r="K197" s="41"/>
      <c r="L197" s="42" t="s">
        <v>39</v>
      </c>
      <c r="M197" s="42" t="s">
        <v>934</v>
      </c>
      <c r="N197" s="43">
        <v>35653.29</v>
      </c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3">
        <f t="shared" si="18"/>
        <v>0</v>
      </c>
      <c r="AB197" s="43">
        <f t="shared" si="19"/>
        <v>0</v>
      </c>
      <c r="AC197" s="45"/>
      <c r="AD197" s="46">
        <f t="shared" si="20"/>
        <v>0</v>
      </c>
      <c r="AE197" s="41"/>
      <c r="AF197" s="47">
        <f t="shared" si="25"/>
        <v>35653.29</v>
      </c>
      <c r="AG197" s="47">
        <f t="shared" si="24"/>
        <v>35653.29</v>
      </c>
      <c r="AH197" s="47">
        <f t="shared" si="21"/>
        <v>0</v>
      </c>
      <c r="AI197" s="48"/>
      <c r="AJ197" s="49" t="s">
        <v>935</v>
      </c>
      <c r="AK197" s="50" t="s">
        <v>141</v>
      </c>
      <c r="AL197" s="50" t="s">
        <v>43</v>
      </c>
      <c r="AM197" s="47">
        <v>35653.29</v>
      </c>
      <c r="AN197" s="47">
        <v>35653.29</v>
      </c>
      <c r="AO197" s="51"/>
      <c r="AP197" s="49"/>
      <c r="AQ197" s="50"/>
      <c r="AR197" s="49"/>
      <c r="AS197" s="47"/>
      <c r="AT197" s="47"/>
      <c r="AU197" s="51"/>
      <c r="AV197" s="49"/>
      <c r="AW197" s="50"/>
      <c r="AX197" s="49"/>
      <c r="AY197" s="47"/>
      <c r="AZ197" s="47"/>
      <c r="BA197" s="51"/>
      <c r="BB197" s="49"/>
      <c r="BC197" s="50"/>
      <c r="BD197" s="49"/>
      <c r="BE197" s="47"/>
      <c r="BF197" s="47"/>
    </row>
    <row r="198" spans="2:58" s="7" customFormat="1" ht="33.75" customHeight="1" x14ac:dyDescent="0.15">
      <c r="B198" s="37" t="s">
        <v>711</v>
      </c>
      <c r="C198" s="37" t="s">
        <v>35</v>
      </c>
      <c r="D198" s="37" t="s">
        <v>936</v>
      </c>
      <c r="E198" s="38">
        <v>45068</v>
      </c>
      <c r="F198" s="37">
        <v>20</v>
      </c>
      <c r="G198" s="39">
        <f t="shared" si="17"/>
        <v>52373</v>
      </c>
      <c r="H198" s="37" t="s">
        <v>937</v>
      </c>
      <c r="I198" s="40" t="s">
        <v>938</v>
      </c>
      <c r="J198" s="37" t="s">
        <v>939</v>
      </c>
      <c r="K198" s="41"/>
      <c r="L198" s="42" t="s">
        <v>39</v>
      </c>
      <c r="M198" s="42" t="s">
        <v>940</v>
      </c>
      <c r="N198" s="43">
        <v>222241.98</v>
      </c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3">
        <f t="shared" si="18"/>
        <v>0</v>
      </c>
      <c r="AB198" s="43">
        <f t="shared" si="19"/>
        <v>222241.98</v>
      </c>
      <c r="AC198" s="45"/>
      <c r="AD198" s="46">
        <f t="shared" si="20"/>
        <v>222241.98</v>
      </c>
      <c r="AE198" s="41"/>
      <c r="AF198" s="47">
        <f t="shared" si="25"/>
        <v>0</v>
      </c>
      <c r="AG198" s="47">
        <f t="shared" si="24"/>
        <v>0</v>
      </c>
      <c r="AH198" s="47">
        <f t="shared" si="21"/>
        <v>0</v>
      </c>
      <c r="AI198" s="48"/>
      <c r="AJ198" s="49"/>
      <c r="AK198" s="50"/>
      <c r="AL198" s="50"/>
      <c r="AM198" s="47"/>
      <c r="AN198" s="47"/>
      <c r="AO198" s="51"/>
      <c r="AP198" s="49"/>
      <c r="AQ198" s="50"/>
      <c r="AR198" s="49"/>
      <c r="AS198" s="47"/>
      <c r="AT198" s="47"/>
      <c r="AU198" s="51"/>
      <c r="AV198" s="49"/>
      <c r="AW198" s="50"/>
      <c r="AX198" s="49"/>
      <c r="AY198" s="47"/>
      <c r="AZ198" s="47"/>
      <c r="BA198" s="51"/>
      <c r="BB198" s="49"/>
      <c r="BC198" s="50"/>
      <c r="BD198" s="49"/>
      <c r="BE198" s="47"/>
      <c r="BF198" s="47"/>
    </row>
    <row r="199" spans="2:58" s="7" customFormat="1" ht="33.75" customHeight="1" x14ac:dyDescent="0.15">
      <c r="B199" s="37" t="s">
        <v>399</v>
      </c>
      <c r="C199" s="37" t="s">
        <v>35</v>
      </c>
      <c r="D199" s="37"/>
      <c r="E199" s="38">
        <v>45103</v>
      </c>
      <c r="F199" s="37">
        <v>10</v>
      </c>
      <c r="G199" s="39">
        <f t="shared" ref="G199:G212" si="26">IF(E199="","",E199+(F199*365.25))</f>
        <v>48755.5</v>
      </c>
      <c r="H199" s="37" t="s">
        <v>941</v>
      </c>
      <c r="I199" s="40" t="s">
        <v>942</v>
      </c>
      <c r="J199" s="37" t="s">
        <v>943</v>
      </c>
      <c r="K199" s="41"/>
      <c r="L199" s="42" t="s">
        <v>39</v>
      </c>
      <c r="M199" s="42" t="s">
        <v>944</v>
      </c>
      <c r="N199" s="43">
        <v>4351.05</v>
      </c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3">
        <f t="shared" ref="AA199:AA233" si="27">ROUND(SUM(O199:Z199),2)</f>
        <v>0</v>
      </c>
      <c r="AB199" s="43">
        <f t="shared" ref="AB199:AB233" si="28">ROUND(N199-AA199-AG199,2)</f>
        <v>4351.05</v>
      </c>
      <c r="AC199" s="45"/>
      <c r="AD199" s="46">
        <f t="shared" ref="AD199:AD233" si="29">ROUND(N199-AA199-AF199,2)</f>
        <v>4351.05</v>
      </c>
      <c r="AE199" s="41"/>
      <c r="AF199" s="47">
        <f t="shared" si="25"/>
        <v>0</v>
      </c>
      <c r="AG199" s="47">
        <f t="shared" si="24"/>
        <v>0</v>
      </c>
      <c r="AH199" s="47">
        <f t="shared" ref="AH199:AH212" si="30">AF199-AG199</f>
        <v>0</v>
      </c>
      <c r="AI199" s="48"/>
      <c r="AJ199" s="49"/>
      <c r="AK199" s="50"/>
      <c r="AL199" s="50"/>
      <c r="AM199" s="47"/>
      <c r="AN199" s="47"/>
      <c r="AO199" s="51"/>
      <c r="AP199" s="49"/>
      <c r="AQ199" s="50"/>
      <c r="AR199" s="49"/>
      <c r="AS199" s="47"/>
      <c r="AT199" s="47"/>
      <c r="AU199" s="51"/>
      <c r="AV199" s="49"/>
      <c r="AW199" s="50"/>
      <c r="AX199" s="49"/>
      <c r="AY199" s="47"/>
      <c r="AZ199" s="47"/>
      <c r="BA199" s="51"/>
      <c r="BB199" s="49"/>
      <c r="BC199" s="50"/>
      <c r="BD199" s="49"/>
      <c r="BE199" s="47"/>
      <c r="BF199" s="47"/>
    </row>
    <row r="200" spans="2:58" s="7" customFormat="1" ht="33.75" customHeight="1" x14ac:dyDescent="0.15">
      <c r="B200" s="37" t="s">
        <v>142</v>
      </c>
      <c r="C200" s="37" t="s">
        <v>35</v>
      </c>
      <c r="D200" s="37" t="s">
        <v>945</v>
      </c>
      <c r="E200" s="38">
        <v>45112</v>
      </c>
      <c r="F200" s="37">
        <v>20</v>
      </c>
      <c r="G200" s="39">
        <f t="shared" si="26"/>
        <v>52417</v>
      </c>
      <c r="H200" s="37" t="s">
        <v>946</v>
      </c>
      <c r="I200" s="40" t="s">
        <v>947</v>
      </c>
      <c r="J200" s="37" t="s">
        <v>948</v>
      </c>
      <c r="K200" s="41"/>
      <c r="L200" s="42" t="s">
        <v>39</v>
      </c>
      <c r="M200" s="42" t="s">
        <v>949</v>
      </c>
      <c r="N200" s="43">
        <v>3904.78</v>
      </c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3">
        <f t="shared" si="27"/>
        <v>0</v>
      </c>
      <c r="AB200" s="43">
        <f t="shared" si="28"/>
        <v>3904.78</v>
      </c>
      <c r="AC200" s="45"/>
      <c r="AD200" s="46">
        <f t="shared" si="29"/>
        <v>3904.78</v>
      </c>
      <c r="AE200" s="41"/>
      <c r="AF200" s="47">
        <f t="shared" si="25"/>
        <v>0</v>
      </c>
      <c r="AG200" s="47">
        <f t="shared" si="24"/>
        <v>0</v>
      </c>
      <c r="AH200" s="47">
        <f t="shared" si="30"/>
        <v>0</v>
      </c>
      <c r="AI200" s="48"/>
      <c r="AJ200" s="49"/>
      <c r="AK200" s="50"/>
      <c r="AL200" s="50"/>
      <c r="AM200" s="47"/>
      <c r="AN200" s="47"/>
      <c r="AO200" s="51"/>
      <c r="AP200" s="49"/>
      <c r="AQ200" s="50"/>
      <c r="AR200" s="49"/>
      <c r="AS200" s="47"/>
      <c r="AT200" s="47"/>
      <c r="AU200" s="51"/>
      <c r="AV200" s="49"/>
      <c r="AW200" s="50"/>
      <c r="AX200" s="49"/>
      <c r="AY200" s="47"/>
      <c r="AZ200" s="47"/>
      <c r="BA200" s="51"/>
      <c r="BB200" s="49"/>
      <c r="BC200" s="50"/>
      <c r="BD200" s="49"/>
      <c r="BE200" s="47"/>
      <c r="BF200" s="47"/>
    </row>
    <row r="201" spans="2:58" s="7" customFormat="1" ht="33.75" customHeight="1" x14ac:dyDescent="0.15">
      <c r="B201" s="37" t="s">
        <v>90</v>
      </c>
      <c r="C201" s="37" t="s">
        <v>61</v>
      </c>
      <c r="D201" s="37"/>
      <c r="E201" s="38">
        <v>45113</v>
      </c>
      <c r="F201" s="37">
        <v>20</v>
      </c>
      <c r="G201" s="39">
        <f t="shared" si="26"/>
        <v>52418</v>
      </c>
      <c r="H201" s="37" t="s">
        <v>950</v>
      </c>
      <c r="I201" s="40" t="s">
        <v>951</v>
      </c>
      <c r="J201" s="37" t="s">
        <v>952</v>
      </c>
      <c r="K201" s="41"/>
      <c r="L201" s="42" t="s">
        <v>65</v>
      </c>
      <c r="M201" s="42" t="s">
        <v>953</v>
      </c>
      <c r="N201" s="43">
        <v>125374.66</v>
      </c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3">
        <f t="shared" si="27"/>
        <v>0</v>
      </c>
      <c r="AB201" s="43">
        <f t="shared" si="28"/>
        <v>125374.66</v>
      </c>
      <c r="AC201" s="45"/>
      <c r="AD201" s="46">
        <f t="shared" si="29"/>
        <v>125374.66</v>
      </c>
      <c r="AE201" s="41"/>
      <c r="AF201" s="47">
        <f t="shared" si="25"/>
        <v>0</v>
      </c>
      <c r="AG201" s="47">
        <f t="shared" si="24"/>
        <v>0</v>
      </c>
      <c r="AH201" s="47">
        <f t="shared" si="30"/>
        <v>0</v>
      </c>
      <c r="AI201" s="48"/>
      <c r="AJ201" s="49"/>
      <c r="AK201" s="50"/>
      <c r="AL201" s="50"/>
      <c r="AM201" s="47"/>
      <c r="AN201" s="47"/>
      <c r="AO201" s="51"/>
      <c r="AP201" s="49"/>
      <c r="AQ201" s="50"/>
      <c r="AR201" s="49"/>
      <c r="AS201" s="47"/>
      <c r="AT201" s="47"/>
      <c r="AU201" s="51"/>
      <c r="AV201" s="49"/>
      <c r="AW201" s="50"/>
      <c r="AX201" s="49"/>
      <c r="AY201" s="47"/>
      <c r="AZ201" s="47"/>
      <c r="BA201" s="51"/>
      <c r="BB201" s="49"/>
      <c r="BC201" s="50"/>
      <c r="BD201" s="49"/>
      <c r="BE201" s="47"/>
      <c r="BF201" s="47"/>
    </row>
    <row r="202" spans="2:58" s="7" customFormat="1" ht="33.75" customHeight="1" x14ac:dyDescent="0.15">
      <c r="B202" s="37" t="s">
        <v>90</v>
      </c>
      <c r="C202" s="37" t="s">
        <v>35</v>
      </c>
      <c r="D202" s="37" t="s">
        <v>882</v>
      </c>
      <c r="E202" s="38">
        <v>45113</v>
      </c>
      <c r="F202" s="37">
        <v>20</v>
      </c>
      <c r="G202" s="39">
        <f t="shared" si="26"/>
        <v>52418</v>
      </c>
      <c r="H202" s="37" t="s">
        <v>950</v>
      </c>
      <c r="I202" s="40" t="s">
        <v>951</v>
      </c>
      <c r="J202" s="37" t="s">
        <v>952</v>
      </c>
      <c r="K202" s="41"/>
      <c r="L202" s="42" t="s">
        <v>39</v>
      </c>
      <c r="M202" s="42" t="s">
        <v>954</v>
      </c>
      <c r="N202" s="43">
        <v>31214.01</v>
      </c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3">
        <f t="shared" si="27"/>
        <v>0</v>
      </c>
      <c r="AB202" s="43">
        <f t="shared" si="28"/>
        <v>31214.01</v>
      </c>
      <c r="AC202" s="45"/>
      <c r="AD202" s="46">
        <f t="shared" si="29"/>
        <v>31214.01</v>
      </c>
      <c r="AE202" s="41"/>
      <c r="AF202" s="47">
        <f t="shared" si="25"/>
        <v>0</v>
      </c>
      <c r="AG202" s="47">
        <f t="shared" si="24"/>
        <v>0</v>
      </c>
      <c r="AH202" s="47">
        <f t="shared" si="30"/>
        <v>0</v>
      </c>
      <c r="AI202" s="48"/>
      <c r="AJ202" s="49"/>
      <c r="AK202" s="50"/>
      <c r="AL202" s="50"/>
      <c r="AM202" s="47"/>
      <c r="AN202" s="47"/>
      <c r="AO202" s="51"/>
      <c r="AP202" s="49"/>
      <c r="AQ202" s="50"/>
      <c r="AR202" s="49"/>
      <c r="AS202" s="47"/>
      <c r="AT202" s="47"/>
      <c r="AU202" s="51"/>
      <c r="AV202" s="49"/>
      <c r="AW202" s="50"/>
      <c r="AX202" s="49"/>
      <c r="AY202" s="47"/>
      <c r="AZ202" s="47"/>
      <c r="BA202" s="51"/>
      <c r="BB202" s="49"/>
      <c r="BC202" s="50"/>
      <c r="BD202" s="49"/>
      <c r="BE202" s="47"/>
      <c r="BF202" s="47"/>
    </row>
    <row r="203" spans="2:58" s="7" customFormat="1" ht="33.75" customHeight="1" x14ac:dyDescent="0.15">
      <c r="B203" s="37" t="s">
        <v>95</v>
      </c>
      <c r="C203" s="37" t="s">
        <v>35</v>
      </c>
      <c r="D203" s="37"/>
      <c r="E203" s="38">
        <v>45117</v>
      </c>
      <c r="F203" s="37">
        <v>20</v>
      </c>
      <c r="G203" s="39">
        <f t="shared" si="26"/>
        <v>52422</v>
      </c>
      <c r="H203" s="37" t="s">
        <v>955</v>
      </c>
      <c r="I203" s="40" t="s">
        <v>956</v>
      </c>
      <c r="J203" s="37" t="s">
        <v>505</v>
      </c>
      <c r="K203" s="41"/>
      <c r="L203" s="42" t="s">
        <v>39</v>
      </c>
      <c r="M203" s="42" t="s">
        <v>957</v>
      </c>
      <c r="N203" s="43">
        <v>21000.69</v>
      </c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3">
        <f t="shared" si="27"/>
        <v>0</v>
      </c>
      <c r="AB203" s="43">
        <f t="shared" si="28"/>
        <v>21000.69</v>
      </c>
      <c r="AC203" s="45"/>
      <c r="AD203" s="46">
        <f t="shared" si="29"/>
        <v>21000.69</v>
      </c>
      <c r="AE203" s="41"/>
      <c r="AF203" s="47">
        <f t="shared" si="25"/>
        <v>0</v>
      </c>
      <c r="AG203" s="47">
        <f t="shared" si="24"/>
        <v>0</v>
      </c>
      <c r="AH203" s="47">
        <f t="shared" si="30"/>
        <v>0</v>
      </c>
      <c r="AI203" s="48"/>
      <c r="AJ203" s="49"/>
      <c r="AK203" s="50"/>
      <c r="AL203" s="50"/>
      <c r="AM203" s="47"/>
      <c r="AN203" s="47"/>
      <c r="AO203" s="51"/>
      <c r="AP203" s="49"/>
      <c r="AQ203" s="50"/>
      <c r="AR203" s="49"/>
      <c r="AS203" s="47"/>
      <c r="AT203" s="47"/>
      <c r="AU203" s="51"/>
      <c r="AV203" s="49"/>
      <c r="AW203" s="50"/>
      <c r="AX203" s="49"/>
      <c r="AY203" s="47"/>
      <c r="AZ203" s="47"/>
      <c r="BA203" s="51"/>
      <c r="BB203" s="49"/>
      <c r="BC203" s="50"/>
      <c r="BD203" s="49"/>
      <c r="BE203" s="47"/>
      <c r="BF203" s="47"/>
    </row>
    <row r="204" spans="2:58" s="7" customFormat="1" ht="33.75" customHeight="1" x14ac:dyDescent="0.15">
      <c r="B204" s="37" t="s">
        <v>337</v>
      </c>
      <c r="C204" s="37" t="s">
        <v>35</v>
      </c>
      <c r="D204" s="37" t="s">
        <v>958</v>
      </c>
      <c r="E204" s="38">
        <v>45138</v>
      </c>
      <c r="F204" s="37">
        <v>10</v>
      </c>
      <c r="G204" s="39">
        <f t="shared" si="26"/>
        <v>48790.5</v>
      </c>
      <c r="H204" s="37" t="s">
        <v>959</v>
      </c>
      <c r="I204" s="40" t="s">
        <v>960</v>
      </c>
      <c r="J204" s="37" t="s">
        <v>961</v>
      </c>
      <c r="K204" s="41"/>
      <c r="L204" s="42" t="s">
        <v>39</v>
      </c>
      <c r="M204" s="42" t="s">
        <v>962</v>
      </c>
      <c r="N204" s="43">
        <v>14528.37</v>
      </c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3">
        <f t="shared" si="27"/>
        <v>0</v>
      </c>
      <c r="AB204" s="43">
        <f t="shared" si="28"/>
        <v>14528.37</v>
      </c>
      <c r="AC204" s="45"/>
      <c r="AD204" s="46">
        <f t="shared" si="29"/>
        <v>14528.37</v>
      </c>
      <c r="AE204" s="41"/>
      <c r="AF204" s="47">
        <f t="shared" si="25"/>
        <v>0</v>
      </c>
      <c r="AG204" s="47">
        <f t="shared" si="24"/>
        <v>0</v>
      </c>
      <c r="AH204" s="47">
        <f t="shared" si="30"/>
        <v>0</v>
      </c>
      <c r="AI204" s="48"/>
      <c r="AJ204" s="49"/>
      <c r="AK204" s="50"/>
      <c r="AL204" s="50"/>
      <c r="AM204" s="47"/>
      <c r="AN204" s="47"/>
      <c r="AO204" s="51"/>
      <c r="AP204" s="49"/>
      <c r="AQ204" s="50"/>
      <c r="AR204" s="49"/>
      <c r="AS204" s="47"/>
      <c r="AT204" s="47"/>
      <c r="AU204" s="51"/>
      <c r="AV204" s="49"/>
      <c r="AW204" s="50"/>
      <c r="AX204" s="49"/>
      <c r="AY204" s="47"/>
      <c r="AZ204" s="47"/>
      <c r="BA204" s="51"/>
      <c r="BB204" s="49"/>
      <c r="BC204" s="50"/>
      <c r="BD204" s="49"/>
      <c r="BE204" s="47"/>
      <c r="BF204" s="47"/>
    </row>
    <row r="205" spans="2:58" s="7" customFormat="1" ht="33.75" customHeight="1" x14ac:dyDescent="0.15">
      <c r="B205" s="37" t="s">
        <v>202</v>
      </c>
      <c r="C205" s="37" t="s">
        <v>35</v>
      </c>
      <c r="D205" s="37"/>
      <c r="E205" s="38">
        <v>41255</v>
      </c>
      <c r="F205" s="37">
        <v>20</v>
      </c>
      <c r="G205" s="39">
        <f t="shared" si="26"/>
        <v>48560</v>
      </c>
      <c r="H205" s="37" t="s">
        <v>963</v>
      </c>
      <c r="I205" s="40" t="s">
        <v>964</v>
      </c>
      <c r="J205" s="37" t="s">
        <v>965</v>
      </c>
      <c r="K205" s="41"/>
      <c r="L205" s="42" t="s">
        <v>39</v>
      </c>
      <c r="M205" s="42" t="s">
        <v>966</v>
      </c>
      <c r="N205" s="43">
        <v>1690</v>
      </c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3">
        <f t="shared" si="27"/>
        <v>0</v>
      </c>
      <c r="AB205" s="43">
        <f t="shared" si="28"/>
        <v>1690</v>
      </c>
      <c r="AC205" s="45"/>
      <c r="AD205" s="46">
        <f t="shared" si="29"/>
        <v>0</v>
      </c>
      <c r="AE205" s="41"/>
      <c r="AF205" s="47">
        <f t="shared" si="25"/>
        <v>1690</v>
      </c>
      <c r="AG205" s="47">
        <f t="shared" si="24"/>
        <v>0</v>
      </c>
      <c r="AH205" s="47">
        <f t="shared" si="30"/>
        <v>1690</v>
      </c>
      <c r="AI205" s="48"/>
      <c r="AJ205" s="49" t="s">
        <v>967</v>
      </c>
      <c r="AK205" s="50" t="s">
        <v>141</v>
      </c>
      <c r="AL205" s="50" t="s">
        <v>43</v>
      </c>
      <c r="AM205" s="47">
        <v>1690</v>
      </c>
      <c r="AN205" s="47"/>
      <c r="AO205" s="51"/>
      <c r="AP205" s="49"/>
      <c r="AQ205" s="50"/>
      <c r="AR205" s="49"/>
      <c r="AS205" s="47"/>
      <c r="AT205" s="47"/>
      <c r="AU205" s="51"/>
      <c r="AV205" s="49"/>
      <c r="AW205" s="50"/>
      <c r="AX205" s="49"/>
      <c r="AY205" s="47"/>
      <c r="AZ205" s="47"/>
      <c r="BA205" s="51"/>
      <c r="BB205" s="49"/>
      <c r="BC205" s="50"/>
      <c r="BD205" s="49"/>
      <c r="BE205" s="47"/>
      <c r="BF205" s="47"/>
    </row>
    <row r="206" spans="2:58" s="7" customFormat="1" ht="33.75" customHeight="1" x14ac:dyDescent="0.15">
      <c r="B206" s="37" t="s">
        <v>202</v>
      </c>
      <c r="C206" s="37" t="s">
        <v>35</v>
      </c>
      <c r="D206" s="37" t="s">
        <v>760</v>
      </c>
      <c r="E206" s="38">
        <v>45153</v>
      </c>
      <c r="F206" s="37">
        <v>20</v>
      </c>
      <c r="G206" s="39">
        <f t="shared" si="26"/>
        <v>52458</v>
      </c>
      <c r="H206" s="37" t="s">
        <v>968</v>
      </c>
      <c r="I206" s="40" t="s">
        <v>969</v>
      </c>
      <c r="J206" s="37" t="s">
        <v>970</v>
      </c>
      <c r="K206" s="41"/>
      <c r="L206" s="42" t="s">
        <v>39</v>
      </c>
      <c r="M206" s="42" t="s">
        <v>971</v>
      </c>
      <c r="N206" s="43">
        <v>7826.13</v>
      </c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3">
        <f t="shared" si="27"/>
        <v>0</v>
      </c>
      <c r="AB206" s="43">
        <f t="shared" si="28"/>
        <v>7826.13</v>
      </c>
      <c r="AC206" s="45"/>
      <c r="AD206" s="46">
        <f t="shared" si="29"/>
        <v>0</v>
      </c>
      <c r="AE206" s="41"/>
      <c r="AF206" s="47">
        <f t="shared" si="25"/>
        <v>7826.13</v>
      </c>
      <c r="AG206" s="47">
        <f t="shared" si="25"/>
        <v>0</v>
      </c>
      <c r="AH206" s="47">
        <f t="shared" si="30"/>
        <v>7826.13</v>
      </c>
      <c r="AI206" s="48"/>
      <c r="AJ206" s="49" t="s">
        <v>967</v>
      </c>
      <c r="AK206" s="50" t="s">
        <v>141</v>
      </c>
      <c r="AL206" s="50" t="s">
        <v>43</v>
      </c>
      <c r="AM206" s="47">
        <v>7826.13</v>
      </c>
      <c r="AN206" s="47"/>
      <c r="AO206" s="51"/>
      <c r="AP206" s="49"/>
      <c r="AQ206" s="50"/>
      <c r="AR206" s="49"/>
      <c r="AS206" s="47"/>
      <c r="AT206" s="47"/>
      <c r="AU206" s="51"/>
      <c r="AV206" s="49"/>
      <c r="AW206" s="50"/>
      <c r="AX206" s="49"/>
      <c r="AY206" s="47"/>
      <c r="AZ206" s="47"/>
      <c r="BA206" s="51"/>
      <c r="BB206" s="49"/>
      <c r="BC206" s="50"/>
      <c r="BD206" s="49"/>
      <c r="BE206" s="47"/>
      <c r="BF206" s="47"/>
    </row>
    <row r="207" spans="2:58" s="7" customFormat="1" ht="33.75" customHeight="1" x14ac:dyDescent="0.15">
      <c r="B207" s="53" t="s">
        <v>55</v>
      </c>
      <c r="C207" s="53" t="s">
        <v>35</v>
      </c>
      <c r="D207" s="53" t="s">
        <v>630</v>
      </c>
      <c r="E207" s="54">
        <v>45188</v>
      </c>
      <c r="F207" s="53">
        <v>20</v>
      </c>
      <c r="G207" s="54">
        <f t="shared" si="26"/>
        <v>52493</v>
      </c>
      <c r="H207" s="53" t="s">
        <v>972</v>
      </c>
      <c r="I207" s="55" t="s">
        <v>973</v>
      </c>
      <c r="J207" s="53" t="s">
        <v>974</v>
      </c>
      <c r="L207" s="42" t="s">
        <v>39</v>
      </c>
      <c r="M207" s="42" t="s">
        <v>975</v>
      </c>
      <c r="N207" s="56">
        <v>17244.169999999998</v>
      </c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3">
        <f t="shared" si="27"/>
        <v>0</v>
      </c>
      <c r="AB207" s="43">
        <f t="shared" si="28"/>
        <v>17244.169999999998</v>
      </c>
      <c r="AC207" s="57"/>
      <c r="AD207" s="46">
        <f t="shared" si="29"/>
        <v>0</v>
      </c>
      <c r="AF207" s="47">
        <f t="shared" si="25"/>
        <v>17244.169999999998</v>
      </c>
      <c r="AG207" s="47">
        <f t="shared" si="25"/>
        <v>0</v>
      </c>
      <c r="AH207" s="47">
        <f t="shared" si="30"/>
        <v>17244.169999999998</v>
      </c>
      <c r="AI207" s="48"/>
      <c r="AJ207" s="49" t="s">
        <v>321</v>
      </c>
      <c r="AK207" s="50">
        <v>48295980</v>
      </c>
      <c r="AL207" s="50" t="s">
        <v>43</v>
      </c>
      <c r="AM207" s="47">
        <v>17244.169999999998</v>
      </c>
      <c r="AN207" s="47"/>
      <c r="AO207" s="58"/>
      <c r="AP207" s="49"/>
      <c r="AQ207" s="50"/>
      <c r="AR207" s="49"/>
      <c r="AS207" s="47"/>
      <c r="AT207" s="47"/>
      <c r="AU207" s="58"/>
      <c r="AV207" s="49"/>
      <c r="AW207" s="50"/>
      <c r="AX207" s="49"/>
      <c r="AY207" s="47"/>
      <c r="AZ207" s="47"/>
      <c r="BA207" s="58"/>
      <c r="BB207" s="49"/>
      <c r="BC207" s="50"/>
      <c r="BD207" s="49"/>
      <c r="BE207" s="47"/>
      <c r="BF207" s="47"/>
    </row>
    <row r="208" spans="2:58" s="7" customFormat="1" ht="33.75" customHeight="1" x14ac:dyDescent="0.15">
      <c r="B208" s="59" t="s">
        <v>286</v>
      </c>
      <c r="C208" s="59" t="s">
        <v>976</v>
      </c>
      <c r="D208" s="59" t="s">
        <v>977</v>
      </c>
      <c r="E208" s="60">
        <v>45195</v>
      </c>
      <c r="F208" s="59">
        <v>20</v>
      </c>
      <c r="G208" s="60">
        <f t="shared" si="26"/>
        <v>52500</v>
      </c>
      <c r="H208" s="59" t="s">
        <v>978</v>
      </c>
      <c r="I208" s="61" t="s">
        <v>979</v>
      </c>
      <c r="J208" s="59" t="s">
        <v>980</v>
      </c>
      <c r="L208" s="42" t="s">
        <v>39</v>
      </c>
      <c r="M208" s="42" t="s">
        <v>981</v>
      </c>
      <c r="N208" s="56">
        <v>11833.75</v>
      </c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43">
        <f t="shared" si="27"/>
        <v>0</v>
      </c>
      <c r="AB208" s="43">
        <f t="shared" si="28"/>
        <v>11833.75</v>
      </c>
      <c r="AC208" s="57"/>
      <c r="AD208" s="46">
        <f t="shared" si="29"/>
        <v>0</v>
      </c>
      <c r="AF208" s="47">
        <f t="shared" si="25"/>
        <v>11833.75</v>
      </c>
      <c r="AG208" s="47">
        <f t="shared" si="25"/>
        <v>0</v>
      </c>
      <c r="AH208" s="47">
        <f t="shared" si="30"/>
        <v>11833.75</v>
      </c>
      <c r="AI208" s="48"/>
      <c r="AJ208" s="49" t="s">
        <v>982</v>
      </c>
      <c r="AK208" s="50">
        <v>48295980</v>
      </c>
      <c r="AL208" s="50" t="s">
        <v>43</v>
      </c>
      <c r="AM208" s="47">
        <v>11833.75</v>
      </c>
      <c r="AN208" s="47"/>
      <c r="AO208" s="58"/>
      <c r="AP208" s="49"/>
      <c r="AQ208" s="50"/>
      <c r="AR208" s="49"/>
      <c r="AS208" s="47"/>
      <c r="AT208" s="47"/>
      <c r="AU208" s="58"/>
      <c r="AV208" s="49"/>
      <c r="AW208" s="50"/>
      <c r="AX208" s="49"/>
      <c r="AY208" s="47"/>
      <c r="AZ208" s="47"/>
      <c r="BA208" s="58"/>
      <c r="BB208" s="49"/>
      <c r="BC208" s="50"/>
      <c r="BD208" s="49"/>
      <c r="BE208" s="47"/>
      <c r="BF208" s="47"/>
    </row>
    <row r="209" spans="2:58" s="7" customFormat="1" ht="33.75" customHeight="1" x14ac:dyDescent="0.15">
      <c r="B209" s="63" t="s">
        <v>337</v>
      </c>
      <c r="C209" s="64" t="s">
        <v>976</v>
      </c>
      <c r="D209" s="64" t="s">
        <v>983</v>
      </c>
      <c r="E209" s="65">
        <v>45232</v>
      </c>
      <c r="F209" s="64">
        <v>20</v>
      </c>
      <c r="G209" s="65">
        <f t="shared" si="26"/>
        <v>52537</v>
      </c>
      <c r="H209" s="64" t="s">
        <v>984</v>
      </c>
      <c r="I209" s="66" t="s">
        <v>985</v>
      </c>
      <c r="J209" s="64" t="s">
        <v>986</v>
      </c>
      <c r="L209" s="67" t="s">
        <v>39</v>
      </c>
      <c r="M209" s="67" t="s">
        <v>987</v>
      </c>
      <c r="N209" s="56">
        <v>25552.15</v>
      </c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43">
        <f t="shared" si="27"/>
        <v>0</v>
      </c>
      <c r="AB209" s="43">
        <f t="shared" si="28"/>
        <v>25552.15</v>
      </c>
      <c r="AC209" s="57"/>
      <c r="AD209" s="46">
        <f t="shared" si="29"/>
        <v>25552.15</v>
      </c>
      <c r="AF209" s="47">
        <f t="shared" si="25"/>
        <v>0</v>
      </c>
      <c r="AG209" s="47">
        <f t="shared" si="25"/>
        <v>0</v>
      </c>
      <c r="AH209" s="47">
        <f t="shared" si="30"/>
        <v>0</v>
      </c>
      <c r="AI209" s="48"/>
      <c r="AJ209" s="68"/>
      <c r="AK209" s="69"/>
      <c r="AL209" s="69"/>
      <c r="AM209" s="70"/>
      <c r="AN209" s="70"/>
      <c r="AO209" s="58"/>
      <c r="AP209" s="68"/>
      <c r="AQ209" s="69"/>
      <c r="AR209" s="68"/>
      <c r="AS209" s="70"/>
      <c r="AT209" s="70"/>
      <c r="AU209" s="58"/>
      <c r="AV209" s="68"/>
      <c r="AW209" s="69"/>
      <c r="AX209" s="68"/>
      <c r="AY209" s="70"/>
      <c r="AZ209" s="70"/>
      <c r="BA209" s="58"/>
      <c r="BB209" s="68"/>
      <c r="BC209" s="69"/>
      <c r="BD209" s="68"/>
      <c r="BE209" s="70"/>
      <c r="BF209" s="70"/>
    </row>
    <row r="210" spans="2:58" s="7" customFormat="1" ht="33.75" customHeight="1" x14ac:dyDescent="0.15">
      <c r="B210" s="71" t="s">
        <v>988</v>
      </c>
      <c r="C210" s="71" t="s">
        <v>35</v>
      </c>
      <c r="D210" s="71" t="s">
        <v>989</v>
      </c>
      <c r="E210" s="72">
        <v>45236</v>
      </c>
      <c r="F210" s="71">
        <v>20</v>
      </c>
      <c r="G210" s="72">
        <f t="shared" si="26"/>
        <v>52541</v>
      </c>
      <c r="H210" s="71" t="s">
        <v>990</v>
      </c>
      <c r="I210" s="73" t="s">
        <v>991</v>
      </c>
      <c r="J210" s="71" t="s">
        <v>992</v>
      </c>
      <c r="L210" s="42" t="s">
        <v>39</v>
      </c>
      <c r="M210" s="42" t="s">
        <v>993</v>
      </c>
      <c r="N210" s="56">
        <v>29581.75</v>
      </c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43">
        <f t="shared" si="27"/>
        <v>0</v>
      </c>
      <c r="AB210" s="43">
        <f t="shared" si="28"/>
        <v>29581.75</v>
      </c>
      <c r="AC210" s="57"/>
      <c r="AD210" s="46">
        <f t="shared" si="29"/>
        <v>29581.75</v>
      </c>
      <c r="AF210" s="47">
        <f t="shared" si="25"/>
        <v>0</v>
      </c>
      <c r="AG210" s="47">
        <f t="shared" si="25"/>
        <v>0</v>
      </c>
      <c r="AH210" s="47">
        <f t="shared" si="30"/>
        <v>0</v>
      </c>
      <c r="AI210" s="48"/>
      <c r="AJ210" s="74"/>
      <c r="AK210" s="75"/>
      <c r="AL210" s="75"/>
      <c r="AM210" s="76"/>
      <c r="AN210" s="76"/>
      <c r="AO210" s="58"/>
      <c r="AP210" s="74"/>
      <c r="AQ210" s="75"/>
      <c r="AR210" s="74"/>
      <c r="AS210" s="76"/>
      <c r="AT210" s="76"/>
      <c r="AU210" s="58"/>
      <c r="AV210" s="74"/>
      <c r="AW210" s="75"/>
      <c r="AX210" s="74"/>
      <c r="AY210" s="76"/>
      <c r="AZ210" s="76"/>
      <c r="BA210" s="58"/>
      <c r="BB210" s="74"/>
      <c r="BC210" s="75"/>
      <c r="BD210" s="74"/>
      <c r="BE210" s="76"/>
      <c r="BF210" s="76"/>
    </row>
    <row r="211" spans="2:58" s="7" customFormat="1" ht="33.75" customHeight="1" x14ac:dyDescent="0.15">
      <c r="B211" s="59" t="s">
        <v>55</v>
      </c>
      <c r="C211" s="59" t="s">
        <v>35</v>
      </c>
      <c r="D211" s="59" t="s">
        <v>994</v>
      </c>
      <c r="E211" s="60">
        <v>45244</v>
      </c>
      <c r="F211" s="59">
        <v>20</v>
      </c>
      <c r="G211" s="60">
        <f t="shared" si="26"/>
        <v>52549</v>
      </c>
      <c r="H211" s="59" t="s">
        <v>995</v>
      </c>
      <c r="I211" s="61" t="s">
        <v>996</v>
      </c>
      <c r="J211" s="59" t="s">
        <v>997</v>
      </c>
      <c r="L211" s="67" t="s">
        <v>39</v>
      </c>
      <c r="M211" s="67" t="s">
        <v>998</v>
      </c>
      <c r="N211" s="56">
        <v>5586.97</v>
      </c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43">
        <f t="shared" si="27"/>
        <v>0</v>
      </c>
      <c r="AB211" s="43">
        <f t="shared" si="28"/>
        <v>5586.97</v>
      </c>
      <c r="AC211" s="57"/>
      <c r="AD211" s="46">
        <f t="shared" si="29"/>
        <v>5586.97</v>
      </c>
      <c r="AF211" s="47">
        <f t="shared" si="25"/>
        <v>0</v>
      </c>
      <c r="AG211" s="47">
        <f t="shared" si="25"/>
        <v>0</v>
      </c>
      <c r="AH211" s="47">
        <f t="shared" si="30"/>
        <v>0</v>
      </c>
      <c r="AI211" s="48"/>
      <c r="AJ211" s="77"/>
      <c r="AK211" s="78"/>
      <c r="AL211" s="78"/>
      <c r="AM211" s="79"/>
      <c r="AN211" s="79"/>
      <c r="AO211" s="58"/>
      <c r="AP211" s="77"/>
      <c r="AQ211" s="78"/>
      <c r="AR211" s="77"/>
      <c r="AS211" s="79"/>
      <c r="AT211" s="79"/>
      <c r="AU211" s="58"/>
      <c r="AV211" s="77"/>
      <c r="AW211" s="78"/>
      <c r="AX211" s="77"/>
      <c r="AY211" s="79"/>
      <c r="AZ211" s="79"/>
      <c r="BA211" s="58"/>
      <c r="BB211" s="77"/>
      <c r="BC211" s="78"/>
      <c r="BD211" s="77"/>
      <c r="BE211" s="79"/>
      <c r="BF211" s="79"/>
    </row>
    <row r="212" spans="2:58" s="7" customFormat="1" ht="33.75" customHeight="1" x14ac:dyDescent="0.15">
      <c r="B212" s="71" t="s">
        <v>999</v>
      </c>
      <c r="C212" s="59" t="s">
        <v>35</v>
      </c>
      <c r="D212" s="71" t="s">
        <v>1000</v>
      </c>
      <c r="E212" s="72">
        <v>45246</v>
      </c>
      <c r="F212" s="71">
        <v>20</v>
      </c>
      <c r="G212" s="72">
        <f t="shared" si="26"/>
        <v>52551</v>
      </c>
      <c r="H212" s="71" t="s">
        <v>1001</v>
      </c>
      <c r="I212" s="73" t="s">
        <v>1002</v>
      </c>
      <c r="J212" s="71" t="s">
        <v>1003</v>
      </c>
      <c r="L212" s="80" t="s">
        <v>39</v>
      </c>
      <c r="M212" s="80" t="s">
        <v>1004</v>
      </c>
      <c r="N212" s="56">
        <v>2096.88</v>
      </c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43">
        <f t="shared" si="27"/>
        <v>0</v>
      </c>
      <c r="AB212" s="43">
        <f t="shared" si="28"/>
        <v>2096.88</v>
      </c>
      <c r="AC212" s="57"/>
      <c r="AD212" s="46">
        <f t="shared" si="29"/>
        <v>2096.88</v>
      </c>
      <c r="AF212" s="47">
        <f t="shared" si="25"/>
        <v>0</v>
      </c>
      <c r="AG212" s="47">
        <f t="shared" si="25"/>
        <v>0</v>
      </c>
      <c r="AH212" s="47">
        <f t="shared" si="30"/>
        <v>0</v>
      </c>
      <c r="AI212" s="48"/>
      <c r="AJ212" s="68"/>
      <c r="AK212" s="69"/>
      <c r="AL212" s="69"/>
      <c r="AM212" s="70"/>
      <c r="AN212" s="70"/>
      <c r="AO212" s="58"/>
      <c r="AP212" s="81"/>
      <c r="AQ212" s="82"/>
      <c r="AR212" s="81"/>
      <c r="AS212" s="83"/>
      <c r="AT212" s="83"/>
      <c r="AU212" s="58"/>
      <c r="AV212" s="68"/>
      <c r="AW212" s="69"/>
      <c r="AX212" s="68"/>
      <c r="AY212" s="70"/>
      <c r="AZ212" s="70"/>
      <c r="BA212" s="58"/>
      <c r="BB212" s="68"/>
      <c r="BC212" s="69"/>
      <c r="BD212" s="68"/>
      <c r="BE212" s="70"/>
      <c r="BF212" s="70"/>
    </row>
    <row r="213" spans="2:58" s="7" customFormat="1" ht="33.75" customHeight="1" x14ac:dyDescent="0.15">
      <c r="B213" s="71" t="s">
        <v>1005</v>
      </c>
      <c r="C213" s="71" t="s">
        <v>976</v>
      </c>
      <c r="D213" s="71" t="s">
        <v>1006</v>
      </c>
      <c r="E213" s="72">
        <v>45282</v>
      </c>
      <c r="F213" s="71">
        <v>20</v>
      </c>
      <c r="G213" s="72">
        <f>IF(E213="","",E213+(F213*365.25))</f>
        <v>52587</v>
      </c>
      <c r="H213" s="71" t="s">
        <v>1007</v>
      </c>
      <c r="I213" s="73" t="s">
        <v>1008</v>
      </c>
      <c r="J213" s="71" t="s">
        <v>1009</v>
      </c>
      <c r="L213" s="84" t="s">
        <v>39</v>
      </c>
      <c r="M213" s="80" t="s">
        <v>1010</v>
      </c>
      <c r="N213" s="56">
        <v>18889.55</v>
      </c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43">
        <f t="shared" si="27"/>
        <v>0</v>
      </c>
      <c r="AB213" s="43">
        <f t="shared" si="28"/>
        <v>18889.55</v>
      </c>
      <c r="AC213" s="57"/>
      <c r="AD213" s="46">
        <f t="shared" si="29"/>
        <v>1586.28</v>
      </c>
      <c r="AF213" s="47">
        <f t="shared" si="25"/>
        <v>17303.27</v>
      </c>
      <c r="AG213" s="47">
        <f>AN213+AT213+AZ213+BF213</f>
        <v>0</v>
      </c>
      <c r="AH213" s="47">
        <f>AF213-AG213</f>
        <v>17303.27</v>
      </c>
      <c r="AI213" s="48"/>
      <c r="AJ213" s="77" t="s">
        <v>455</v>
      </c>
      <c r="AK213" s="78">
        <v>48295980</v>
      </c>
      <c r="AL213" s="78" t="s">
        <v>43</v>
      </c>
      <c r="AM213" s="79">
        <v>17303.27</v>
      </c>
      <c r="AN213" s="79"/>
      <c r="AO213" s="58"/>
      <c r="AP213" s="81"/>
      <c r="AQ213" s="82"/>
      <c r="AR213" s="81"/>
      <c r="AS213" s="83"/>
      <c r="AT213" s="83"/>
      <c r="AU213" s="58"/>
      <c r="AV213" s="77"/>
      <c r="AW213" s="78"/>
      <c r="AX213" s="77"/>
      <c r="AY213" s="79"/>
      <c r="AZ213" s="79"/>
      <c r="BA213" s="58"/>
      <c r="BB213" s="77"/>
      <c r="BC213" s="78"/>
      <c r="BD213" s="77"/>
      <c r="BE213" s="79"/>
      <c r="BF213" s="79"/>
    </row>
    <row r="214" spans="2:58" s="7" customFormat="1" ht="33.75" customHeight="1" x14ac:dyDescent="0.15">
      <c r="B214" s="71" t="s">
        <v>1011</v>
      </c>
      <c r="C214" s="71" t="s">
        <v>35</v>
      </c>
      <c r="D214" s="71" t="s">
        <v>1012</v>
      </c>
      <c r="E214" s="72">
        <v>45296</v>
      </c>
      <c r="F214" s="71">
        <v>20</v>
      </c>
      <c r="G214" s="72">
        <f>IF(E214="","",E214+(F214*365.25))</f>
        <v>52601</v>
      </c>
      <c r="H214" s="71" t="s">
        <v>1013</v>
      </c>
      <c r="I214" s="73" t="s">
        <v>1014</v>
      </c>
      <c r="J214" s="71" t="s">
        <v>1015</v>
      </c>
      <c r="L214" s="84" t="s">
        <v>39</v>
      </c>
      <c r="M214" s="80" t="s">
        <v>1016</v>
      </c>
      <c r="N214" s="56">
        <v>2774.34</v>
      </c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43">
        <f t="shared" si="27"/>
        <v>0</v>
      </c>
      <c r="AB214" s="43">
        <f t="shared" si="28"/>
        <v>2774.34</v>
      </c>
      <c r="AC214" s="57"/>
      <c r="AD214" s="46">
        <f t="shared" si="29"/>
        <v>2774.34</v>
      </c>
      <c r="AF214" s="47">
        <f t="shared" si="25"/>
        <v>0</v>
      </c>
      <c r="AG214" s="47">
        <f>AN214+AT214+AZ214+BF214</f>
        <v>0</v>
      </c>
      <c r="AH214" s="47">
        <f>AF214-AG214</f>
        <v>0</v>
      </c>
      <c r="AI214" s="48"/>
      <c r="AJ214" s="77"/>
      <c r="AK214" s="78"/>
      <c r="AL214" s="78"/>
      <c r="AM214" s="79"/>
      <c r="AN214" s="79"/>
      <c r="AO214" s="58"/>
      <c r="AP214" s="81"/>
      <c r="AQ214" s="82"/>
      <c r="AR214" s="81"/>
      <c r="AS214" s="83"/>
      <c r="AT214" s="83"/>
      <c r="AU214" s="58"/>
      <c r="AV214" s="77"/>
      <c r="AW214" s="78"/>
      <c r="AX214" s="77"/>
      <c r="AY214" s="79"/>
      <c r="AZ214" s="79"/>
      <c r="BA214" s="58"/>
      <c r="BB214" s="77"/>
      <c r="BC214" s="78"/>
      <c r="BD214" s="77"/>
      <c r="BE214" s="79"/>
      <c r="BF214" s="79"/>
    </row>
    <row r="215" spans="2:58" s="7" customFormat="1" ht="33.75" customHeight="1" x14ac:dyDescent="0.15">
      <c r="B215" s="71" t="s">
        <v>1011</v>
      </c>
      <c r="C215" s="71" t="s">
        <v>35</v>
      </c>
      <c r="D215" s="71" t="s">
        <v>1017</v>
      </c>
      <c r="E215" s="72">
        <v>45327</v>
      </c>
      <c r="F215" s="71">
        <v>5</v>
      </c>
      <c r="G215" s="72">
        <f>IF(E215="","",E215+(F215*365.25))</f>
        <v>47153.25</v>
      </c>
      <c r="H215" s="71" t="s">
        <v>1018</v>
      </c>
      <c r="I215" s="73" t="s">
        <v>1019</v>
      </c>
      <c r="J215" s="71" t="s">
        <v>1020</v>
      </c>
      <c r="L215" s="84" t="s">
        <v>39</v>
      </c>
      <c r="M215" s="80" t="s">
        <v>1021</v>
      </c>
      <c r="N215" s="56">
        <v>44372.11</v>
      </c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43">
        <f t="shared" si="27"/>
        <v>0</v>
      </c>
      <c r="AB215" s="43">
        <f t="shared" si="28"/>
        <v>44372.11</v>
      </c>
      <c r="AC215" s="57"/>
      <c r="AD215" s="46">
        <f t="shared" si="29"/>
        <v>44372.11</v>
      </c>
      <c r="AF215" s="47">
        <f t="shared" si="25"/>
        <v>0</v>
      </c>
      <c r="AG215" s="47">
        <f>AN215+AT215+AZ215+BF215</f>
        <v>0</v>
      </c>
      <c r="AH215" s="47">
        <f>AF215-AG215</f>
        <v>0</v>
      </c>
      <c r="AI215" s="48"/>
      <c r="AJ215" s="77"/>
      <c r="AK215" s="78"/>
      <c r="AL215" s="78"/>
      <c r="AM215" s="79"/>
      <c r="AN215" s="79"/>
      <c r="AO215" s="58"/>
      <c r="AP215" s="81"/>
      <c r="AQ215" s="82"/>
      <c r="AR215" s="81"/>
      <c r="AS215" s="83"/>
      <c r="AT215" s="83"/>
      <c r="AU215" s="58"/>
      <c r="AV215" s="77"/>
      <c r="AW215" s="78"/>
      <c r="AX215" s="77"/>
      <c r="AY215" s="79"/>
      <c r="AZ215" s="79"/>
      <c r="BA215" s="58"/>
      <c r="BB215" s="77"/>
      <c r="BC215" s="78"/>
      <c r="BD215" s="77"/>
      <c r="BE215" s="79"/>
      <c r="BF215" s="79"/>
    </row>
    <row r="216" spans="2:58" s="7" customFormat="1" ht="33.75" customHeight="1" x14ac:dyDescent="0.15">
      <c r="B216" s="64" t="s">
        <v>1022</v>
      </c>
      <c r="C216" s="64" t="s">
        <v>976</v>
      </c>
      <c r="D216" s="64" t="s">
        <v>1023</v>
      </c>
      <c r="E216" s="65">
        <v>45348</v>
      </c>
      <c r="F216" s="64">
        <v>20</v>
      </c>
      <c r="G216" s="65">
        <f>IF(E216="","",E216+(F216*365.25))</f>
        <v>52653</v>
      </c>
      <c r="H216" s="64" t="s">
        <v>1024</v>
      </c>
      <c r="I216" s="66" t="s">
        <v>1025</v>
      </c>
      <c r="J216" s="64" t="s">
        <v>1026</v>
      </c>
      <c r="L216" s="80" t="s">
        <v>39</v>
      </c>
      <c r="M216" s="80" t="s">
        <v>1027</v>
      </c>
      <c r="N216" s="56">
        <v>3951.91</v>
      </c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43">
        <f t="shared" si="27"/>
        <v>0</v>
      </c>
      <c r="AB216" s="85">
        <f t="shared" si="28"/>
        <v>3951.91</v>
      </c>
      <c r="AC216" s="57"/>
      <c r="AD216" s="46">
        <f t="shared" si="29"/>
        <v>0</v>
      </c>
      <c r="AF216" s="47">
        <f>AM216+AS216+AY216+BE216</f>
        <v>3951.91</v>
      </c>
      <c r="AG216" s="47">
        <f>AN216+AT216+AZ216+BF216</f>
        <v>0</v>
      </c>
      <c r="AH216" s="47">
        <f>AF216-AG216</f>
        <v>3951.91</v>
      </c>
      <c r="AI216" s="48"/>
      <c r="AJ216" s="77" t="s">
        <v>434</v>
      </c>
      <c r="AK216" s="78">
        <v>40535980</v>
      </c>
      <c r="AL216" s="78" t="s">
        <v>43</v>
      </c>
      <c r="AM216" s="79">
        <v>3951.91</v>
      </c>
      <c r="AN216" s="83"/>
      <c r="AO216" s="58"/>
      <c r="AP216" s="81"/>
      <c r="AQ216" s="82"/>
      <c r="AR216" s="81"/>
      <c r="AS216" s="83"/>
      <c r="AT216" s="83"/>
      <c r="AU216" s="58"/>
      <c r="AV216" s="77"/>
      <c r="AW216" s="78"/>
      <c r="AX216" s="77"/>
      <c r="AY216" s="79"/>
      <c r="AZ216" s="79"/>
      <c r="BA216" s="58"/>
      <c r="BB216" s="77"/>
      <c r="BC216" s="78"/>
      <c r="BD216" s="77"/>
      <c r="BE216" s="79"/>
      <c r="BF216" s="79"/>
    </row>
    <row r="217" spans="2:58" s="7" customFormat="1" ht="33.75" customHeight="1" x14ac:dyDescent="0.15">
      <c r="B217" s="86" t="s">
        <v>999</v>
      </c>
      <c r="C217" s="71" t="s">
        <v>35</v>
      </c>
      <c r="D217" s="71" t="s">
        <v>1000</v>
      </c>
      <c r="E217" s="72">
        <v>45246</v>
      </c>
      <c r="F217" s="71">
        <v>20</v>
      </c>
      <c r="G217" s="72">
        <v>52551</v>
      </c>
      <c r="H217" s="71" t="s">
        <v>1001</v>
      </c>
      <c r="I217" s="73" t="s">
        <v>1002</v>
      </c>
      <c r="J217" s="87" t="s">
        <v>1003</v>
      </c>
      <c r="L217" s="88" t="s">
        <v>1028</v>
      </c>
      <c r="M217" s="84" t="s">
        <v>1004</v>
      </c>
      <c r="N217" s="89">
        <v>3458.38</v>
      </c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43">
        <f t="shared" si="27"/>
        <v>0</v>
      </c>
      <c r="AB217" s="85">
        <f t="shared" si="28"/>
        <v>3458.38</v>
      </c>
      <c r="AC217" s="57"/>
      <c r="AD217" s="46">
        <f t="shared" si="29"/>
        <v>3458.38</v>
      </c>
      <c r="AF217" s="47">
        <f>AM217+AS217+AY217+BE217</f>
        <v>0</v>
      </c>
      <c r="AG217" s="47">
        <f>AN217+AT217+AZ217+BF217</f>
        <v>0</v>
      </c>
      <c r="AH217" s="47">
        <f>AF217-AG217</f>
        <v>0</v>
      </c>
      <c r="AI217" s="48"/>
      <c r="AJ217" s="91"/>
      <c r="AK217" s="78"/>
      <c r="AL217" s="78"/>
      <c r="AM217" s="79"/>
      <c r="AN217" s="79"/>
      <c r="AO217" s="58"/>
      <c r="AP217" s="77"/>
      <c r="AQ217" s="78"/>
      <c r="AR217" s="77"/>
      <c r="AS217" s="79"/>
      <c r="AT217" s="79"/>
      <c r="AU217" s="58"/>
      <c r="AV217" s="77"/>
      <c r="AW217" s="78"/>
      <c r="AX217" s="77"/>
      <c r="AY217" s="79"/>
      <c r="AZ217" s="79"/>
      <c r="BA217" s="58"/>
      <c r="BB217" s="77"/>
      <c r="BC217" s="78"/>
      <c r="BD217" s="77"/>
      <c r="BE217" s="79"/>
      <c r="BF217" s="79"/>
    </row>
    <row r="218" spans="2:58" s="7" customFormat="1" ht="33.75" customHeight="1" x14ac:dyDescent="0.15">
      <c r="B218" s="86" t="s">
        <v>1029</v>
      </c>
      <c r="C218" s="71" t="s">
        <v>35</v>
      </c>
      <c r="D218" s="71" t="s">
        <v>1030</v>
      </c>
      <c r="E218" s="72">
        <v>45392</v>
      </c>
      <c r="F218" s="71">
        <v>20</v>
      </c>
      <c r="G218" s="72">
        <v>52697</v>
      </c>
      <c r="H218" s="71" t="s">
        <v>1031</v>
      </c>
      <c r="I218" s="73" t="s">
        <v>1032</v>
      </c>
      <c r="J218" s="87" t="s">
        <v>1033</v>
      </c>
      <c r="L218" s="84" t="s">
        <v>1028</v>
      </c>
      <c r="M218" s="84" t="s">
        <v>1034</v>
      </c>
      <c r="N218" s="89">
        <v>4299.18</v>
      </c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43">
        <f t="shared" si="27"/>
        <v>0</v>
      </c>
      <c r="AB218" s="85">
        <f t="shared" si="28"/>
        <v>4299.18</v>
      </c>
      <c r="AC218" s="57"/>
      <c r="AD218" s="46">
        <f t="shared" si="29"/>
        <v>4299.18</v>
      </c>
      <c r="AF218" s="47">
        <f t="shared" ref="AF218:AG233" si="31">AM218+AS218+AY218+BE218</f>
        <v>0</v>
      </c>
      <c r="AG218" s="47">
        <f t="shared" si="31"/>
        <v>0</v>
      </c>
      <c r="AH218" s="47">
        <f t="shared" ref="AH218:AH233" si="32">AF218-AG218</f>
        <v>0</v>
      </c>
      <c r="AI218" s="48"/>
      <c r="AJ218" s="77"/>
      <c r="AK218" s="78"/>
      <c r="AL218" s="78"/>
      <c r="AM218" s="79"/>
      <c r="AN218" s="79"/>
      <c r="AO218" s="58"/>
      <c r="AP218" s="81"/>
      <c r="AQ218" s="82"/>
      <c r="AR218" s="81"/>
      <c r="AS218" s="83"/>
      <c r="AT218" s="83"/>
      <c r="AU218" s="92"/>
      <c r="AV218" s="77"/>
      <c r="AW218" s="78"/>
      <c r="AX218" s="77"/>
      <c r="AY218" s="79"/>
      <c r="AZ218" s="79"/>
      <c r="BA218" s="58"/>
      <c r="BB218" s="77"/>
      <c r="BC218" s="78"/>
      <c r="BD218" s="77"/>
      <c r="BE218" s="79"/>
      <c r="BF218" s="79"/>
    </row>
    <row r="219" spans="2:58" s="7" customFormat="1" ht="33.75" customHeight="1" x14ac:dyDescent="0.15">
      <c r="B219" s="86" t="s">
        <v>648</v>
      </c>
      <c r="C219" s="71" t="s">
        <v>35</v>
      </c>
      <c r="D219" s="71" t="s">
        <v>1035</v>
      </c>
      <c r="E219" s="72">
        <v>45393</v>
      </c>
      <c r="F219" s="71">
        <v>20</v>
      </c>
      <c r="G219" s="72">
        <v>52698</v>
      </c>
      <c r="H219" s="71" t="s">
        <v>1036</v>
      </c>
      <c r="I219" s="73" t="s">
        <v>1037</v>
      </c>
      <c r="J219" s="87" t="s">
        <v>1038</v>
      </c>
      <c r="L219" s="80" t="s">
        <v>1039</v>
      </c>
      <c r="M219" s="80" t="s">
        <v>1040</v>
      </c>
      <c r="N219" s="93">
        <v>3262.78</v>
      </c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43">
        <f t="shared" si="27"/>
        <v>0</v>
      </c>
      <c r="AB219" s="85">
        <f t="shared" si="28"/>
        <v>3262.78</v>
      </c>
      <c r="AC219" s="57"/>
      <c r="AD219" s="46">
        <f t="shared" si="29"/>
        <v>0.03</v>
      </c>
      <c r="AF219" s="47">
        <f t="shared" si="31"/>
        <v>3262.75</v>
      </c>
      <c r="AG219" s="47">
        <f t="shared" si="31"/>
        <v>0</v>
      </c>
      <c r="AH219" s="47">
        <f t="shared" si="32"/>
        <v>3262.75</v>
      </c>
      <c r="AI219" s="48"/>
      <c r="AJ219" s="77" t="s">
        <v>695</v>
      </c>
      <c r="AK219" s="78">
        <v>48295980</v>
      </c>
      <c r="AL219" s="78" t="s">
        <v>43</v>
      </c>
      <c r="AM219" s="79">
        <v>3262.75</v>
      </c>
      <c r="AN219" s="79"/>
      <c r="AO219" s="58"/>
      <c r="AP219" s="81"/>
      <c r="AQ219" s="82"/>
      <c r="AR219" s="81"/>
      <c r="AS219" s="83"/>
      <c r="AT219" s="83"/>
      <c r="AU219" s="58"/>
      <c r="AV219" s="77"/>
      <c r="AW219" s="78"/>
      <c r="AX219" s="77"/>
      <c r="AY219" s="79"/>
      <c r="AZ219" s="79"/>
      <c r="BA219" s="58"/>
      <c r="BB219" s="77"/>
      <c r="BC219" s="78"/>
      <c r="BD219" s="77"/>
      <c r="BE219" s="79"/>
      <c r="BF219" s="79"/>
    </row>
    <row r="220" spans="2:58" s="7" customFormat="1" ht="33.75" customHeight="1" x14ac:dyDescent="0.15">
      <c r="B220" s="86" t="s">
        <v>1041</v>
      </c>
      <c r="C220" s="71" t="s">
        <v>35</v>
      </c>
      <c r="D220" s="71" t="s">
        <v>1042</v>
      </c>
      <c r="E220" s="72">
        <v>45393</v>
      </c>
      <c r="F220" s="71">
        <v>20</v>
      </c>
      <c r="G220" s="72">
        <v>52698</v>
      </c>
      <c r="H220" s="71" t="s">
        <v>1043</v>
      </c>
      <c r="I220" s="73" t="s">
        <v>1044</v>
      </c>
      <c r="J220" s="87" t="s">
        <v>1045</v>
      </c>
      <c r="L220" s="80" t="s">
        <v>1028</v>
      </c>
      <c r="M220" s="80" t="s">
        <v>1046</v>
      </c>
      <c r="N220" s="93">
        <v>4989.75</v>
      </c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43">
        <f t="shared" si="27"/>
        <v>0</v>
      </c>
      <c r="AB220" s="85">
        <f t="shared" si="28"/>
        <v>4989.75</v>
      </c>
      <c r="AC220" s="57"/>
      <c r="AD220" s="46">
        <f t="shared" si="29"/>
        <v>4989.75</v>
      </c>
      <c r="AF220" s="47">
        <f t="shared" si="31"/>
        <v>0</v>
      </c>
      <c r="AG220" s="47">
        <f t="shared" si="31"/>
        <v>0</v>
      </c>
      <c r="AH220" s="47">
        <f t="shared" si="32"/>
        <v>0</v>
      </c>
      <c r="AI220" s="48"/>
      <c r="AJ220" s="77"/>
      <c r="AK220" s="78"/>
      <c r="AL220" s="78"/>
      <c r="AM220" s="79"/>
      <c r="AN220" s="79"/>
      <c r="AO220" s="58"/>
      <c r="AP220" s="81"/>
      <c r="AQ220" s="82"/>
      <c r="AR220" s="81"/>
      <c r="AS220" s="83"/>
      <c r="AT220" s="83"/>
      <c r="AU220" s="58"/>
      <c r="AV220" s="77"/>
      <c r="AW220" s="78"/>
      <c r="AX220" s="77"/>
      <c r="AY220" s="79"/>
      <c r="AZ220" s="79"/>
      <c r="BA220" s="58"/>
      <c r="BB220" s="77"/>
      <c r="BC220" s="78"/>
      <c r="BD220" s="77"/>
      <c r="BE220" s="79"/>
      <c r="BF220" s="79"/>
    </row>
    <row r="221" spans="2:58" s="7" customFormat="1" ht="33.75" customHeight="1" x14ac:dyDescent="0.15">
      <c r="B221" s="86" t="s">
        <v>1029</v>
      </c>
      <c r="C221" s="71" t="s">
        <v>35</v>
      </c>
      <c r="D221" s="71" t="s">
        <v>1047</v>
      </c>
      <c r="E221" s="72">
        <v>45420</v>
      </c>
      <c r="F221" s="71">
        <v>20</v>
      </c>
      <c r="G221" s="72">
        <v>52725</v>
      </c>
      <c r="H221" s="71" t="s">
        <v>1048</v>
      </c>
      <c r="I221" s="73" t="s">
        <v>1049</v>
      </c>
      <c r="J221" s="87" t="s">
        <v>699</v>
      </c>
      <c r="L221" s="80" t="s">
        <v>1039</v>
      </c>
      <c r="M221" s="80" t="s">
        <v>1050</v>
      </c>
      <c r="N221" s="93">
        <v>28741.18</v>
      </c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43">
        <f t="shared" si="27"/>
        <v>0</v>
      </c>
      <c r="AB221" s="85">
        <f t="shared" si="28"/>
        <v>28741.18</v>
      </c>
      <c r="AC221" s="57"/>
      <c r="AD221" s="46">
        <f t="shared" si="29"/>
        <v>28741.18</v>
      </c>
      <c r="AF221" s="47">
        <f t="shared" si="31"/>
        <v>0</v>
      </c>
      <c r="AG221" s="47">
        <f t="shared" si="31"/>
        <v>0</v>
      </c>
      <c r="AH221" s="47">
        <f t="shared" si="32"/>
        <v>0</v>
      </c>
      <c r="AI221" s="48"/>
      <c r="AJ221" s="77"/>
      <c r="AK221" s="78"/>
      <c r="AL221" s="78"/>
      <c r="AM221" s="79"/>
      <c r="AN221" s="79"/>
      <c r="AO221" s="58"/>
      <c r="AP221" s="81"/>
      <c r="AQ221" s="82"/>
      <c r="AR221" s="81"/>
      <c r="AS221" s="83"/>
      <c r="AT221" s="83"/>
      <c r="AU221" s="58"/>
      <c r="AV221" s="77"/>
      <c r="AW221" s="78"/>
      <c r="AX221" s="77"/>
      <c r="AY221" s="79"/>
      <c r="AZ221" s="79"/>
      <c r="BA221" s="58"/>
      <c r="BB221" s="77"/>
      <c r="BC221" s="78"/>
      <c r="BD221" s="77"/>
      <c r="BE221" s="79"/>
      <c r="BF221" s="79"/>
    </row>
    <row r="222" spans="2:58" s="7" customFormat="1" ht="33.75" customHeight="1" x14ac:dyDescent="0.15">
      <c r="B222" s="71" t="s">
        <v>1011</v>
      </c>
      <c r="C222" s="71" t="s">
        <v>976</v>
      </c>
      <c r="D222" s="71" t="s">
        <v>1051</v>
      </c>
      <c r="E222" s="72">
        <v>45426</v>
      </c>
      <c r="F222" s="71">
        <v>20</v>
      </c>
      <c r="G222" s="72">
        <v>52731</v>
      </c>
      <c r="H222" s="71" t="s">
        <v>1052</v>
      </c>
      <c r="I222" s="73" t="s">
        <v>1053</v>
      </c>
      <c r="J222" s="87" t="s">
        <v>1054</v>
      </c>
      <c r="L222" s="80" t="s">
        <v>1028</v>
      </c>
      <c r="M222" s="80" t="s">
        <v>1055</v>
      </c>
      <c r="N222" s="93">
        <v>18313.91</v>
      </c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43">
        <f t="shared" si="27"/>
        <v>0</v>
      </c>
      <c r="AB222" s="85">
        <f t="shared" si="28"/>
        <v>18313.91</v>
      </c>
      <c r="AC222" s="57"/>
      <c r="AD222" s="46">
        <f t="shared" si="29"/>
        <v>18313.91</v>
      </c>
      <c r="AF222" s="47">
        <f t="shared" si="31"/>
        <v>0</v>
      </c>
      <c r="AG222" s="47">
        <f t="shared" si="31"/>
        <v>0</v>
      </c>
      <c r="AH222" s="47">
        <f t="shared" si="32"/>
        <v>0</v>
      </c>
      <c r="AI222" s="48"/>
      <c r="AJ222" s="94"/>
      <c r="AK222" s="95"/>
      <c r="AL222" s="95"/>
      <c r="AM222" s="96"/>
      <c r="AN222" s="96"/>
      <c r="AO222" s="58"/>
      <c r="AP222" s="81"/>
      <c r="AQ222" s="82"/>
      <c r="AR222" s="81"/>
      <c r="AS222" s="83"/>
      <c r="AT222" s="83"/>
      <c r="AU222" s="58"/>
      <c r="AV222" s="77"/>
      <c r="AW222" s="78"/>
      <c r="AX222" s="77"/>
      <c r="AY222" s="79"/>
      <c r="AZ222" s="79"/>
      <c r="BA222" s="58"/>
      <c r="BB222" s="77"/>
      <c r="BC222" s="78"/>
      <c r="BD222" s="77"/>
      <c r="BE222" s="79"/>
      <c r="BF222" s="79"/>
    </row>
    <row r="223" spans="2:58" s="7" customFormat="1" ht="33.75" customHeight="1" x14ac:dyDescent="0.15">
      <c r="B223" s="71" t="s">
        <v>1056</v>
      </c>
      <c r="C223" s="71" t="s">
        <v>976</v>
      </c>
      <c r="D223" s="71" t="s">
        <v>1057</v>
      </c>
      <c r="E223" s="72">
        <v>45471</v>
      </c>
      <c r="F223" s="71">
        <v>20</v>
      </c>
      <c r="G223" s="72">
        <v>52776</v>
      </c>
      <c r="H223" s="71" t="s">
        <v>1058</v>
      </c>
      <c r="I223" s="73" t="s">
        <v>1059</v>
      </c>
      <c r="J223" s="87" t="s">
        <v>1060</v>
      </c>
      <c r="L223" s="80" t="s">
        <v>1028</v>
      </c>
      <c r="M223" s="80" t="s">
        <v>1061</v>
      </c>
      <c r="N223" s="93">
        <v>3797.96</v>
      </c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43">
        <f t="shared" si="27"/>
        <v>0</v>
      </c>
      <c r="AB223" s="85">
        <f t="shared" si="28"/>
        <v>3797.96</v>
      </c>
      <c r="AC223" s="57"/>
      <c r="AD223" s="46">
        <f t="shared" si="29"/>
        <v>3797.96</v>
      </c>
      <c r="AF223" s="47">
        <f t="shared" si="31"/>
        <v>0</v>
      </c>
      <c r="AG223" s="47">
        <f t="shared" si="31"/>
        <v>0</v>
      </c>
      <c r="AH223" s="47">
        <f t="shared" si="32"/>
        <v>0</v>
      </c>
      <c r="AI223" s="48"/>
      <c r="AJ223" s="77"/>
      <c r="AK223" s="78"/>
      <c r="AL223" s="78"/>
      <c r="AM223" s="79"/>
      <c r="AN223" s="79"/>
      <c r="AO223" s="58"/>
      <c r="AP223" s="81"/>
      <c r="AQ223" s="82"/>
      <c r="AR223" s="81"/>
      <c r="AS223" s="83"/>
      <c r="AT223" s="83"/>
      <c r="AU223" s="58"/>
      <c r="AV223" s="77"/>
      <c r="AW223" s="78"/>
      <c r="AX223" s="77"/>
      <c r="AY223" s="79"/>
      <c r="AZ223" s="79"/>
      <c r="BA223" s="58"/>
      <c r="BB223" s="77"/>
      <c r="BC223" s="78"/>
      <c r="BD223" s="77"/>
      <c r="BE223" s="79"/>
      <c r="BF223" s="79"/>
    </row>
    <row r="224" spans="2:58" s="7" customFormat="1" ht="33.75" customHeight="1" x14ac:dyDescent="0.15">
      <c r="B224" s="71" t="s">
        <v>73</v>
      </c>
      <c r="C224" s="71" t="s">
        <v>35</v>
      </c>
      <c r="D224" s="71" t="s">
        <v>1062</v>
      </c>
      <c r="E224" s="72">
        <v>45531</v>
      </c>
      <c r="F224" s="71">
        <v>20</v>
      </c>
      <c r="G224" s="72">
        <v>52836</v>
      </c>
      <c r="H224" s="71" t="s">
        <v>1063</v>
      </c>
      <c r="I224" s="73" t="s">
        <v>1064</v>
      </c>
      <c r="J224" s="87" t="s">
        <v>1065</v>
      </c>
      <c r="L224" s="80" t="s">
        <v>1028</v>
      </c>
      <c r="M224" s="80" t="s">
        <v>1066</v>
      </c>
      <c r="N224" s="93">
        <v>22388.53</v>
      </c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43">
        <f t="shared" si="27"/>
        <v>0</v>
      </c>
      <c r="AB224" s="85">
        <f t="shared" si="28"/>
        <v>22388.53</v>
      </c>
      <c r="AC224" s="57"/>
      <c r="AD224" s="46">
        <f t="shared" si="29"/>
        <v>22388.53</v>
      </c>
      <c r="AF224" s="47">
        <f t="shared" si="31"/>
        <v>0</v>
      </c>
      <c r="AG224" s="47">
        <f t="shared" si="31"/>
        <v>0</v>
      </c>
      <c r="AH224" s="47">
        <f t="shared" si="32"/>
        <v>0</v>
      </c>
      <c r="AI224" s="48"/>
      <c r="AJ224" s="77"/>
      <c r="AK224" s="78"/>
      <c r="AL224" s="78"/>
      <c r="AM224" s="79"/>
      <c r="AN224" s="79"/>
      <c r="AO224" s="58"/>
      <c r="AP224" s="81"/>
      <c r="AQ224" s="82"/>
      <c r="AR224" s="81"/>
      <c r="AS224" s="83"/>
      <c r="AT224" s="83"/>
      <c r="AU224" s="58"/>
      <c r="AV224" s="77"/>
      <c r="AW224" s="78"/>
      <c r="AX224" s="77"/>
      <c r="AY224" s="79"/>
      <c r="AZ224" s="79"/>
      <c r="BA224" s="58"/>
      <c r="BB224" s="77"/>
      <c r="BC224" s="78"/>
      <c r="BD224" s="77"/>
      <c r="BE224" s="79"/>
      <c r="BF224" s="79"/>
    </row>
    <row r="225" spans="2:58" s="7" customFormat="1" ht="33.75" customHeight="1" x14ac:dyDescent="0.15">
      <c r="B225" s="71" t="s">
        <v>1056</v>
      </c>
      <c r="C225" s="71" t="s">
        <v>35</v>
      </c>
      <c r="D225" s="71" t="s">
        <v>1067</v>
      </c>
      <c r="E225" s="72">
        <v>45532</v>
      </c>
      <c r="F225" s="71">
        <v>20</v>
      </c>
      <c r="G225" s="72">
        <v>52837</v>
      </c>
      <c r="H225" s="71" t="s">
        <v>1068</v>
      </c>
      <c r="I225" s="73" t="s">
        <v>1069</v>
      </c>
      <c r="J225" s="87" t="s">
        <v>1070</v>
      </c>
      <c r="L225" s="80" t="s">
        <v>1028</v>
      </c>
      <c r="M225" s="80" t="s">
        <v>1071</v>
      </c>
      <c r="N225" s="93">
        <v>6755.41</v>
      </c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43">
        <f t="shared" si="27"/>
        <v>0</v>
      </c>
      <c r="AB225" s="85">
        <f t="shared" si="28"/>
        <v>6755.41</v>
      </c>
      <c r="AC225" s="57"/>
      <c r="AD225" s="46">
        <f t="shared" si="29"/>
        <v>6755.41</v>
      </c>
      <c r="AF225" s="47">
        <f t="shared" si="31"/>
        <v>0</v>
      </c>
      <c r="AG225" s="47">
        <f t="shared" si="31"/>
        <v>0</v>
      </c>
      <c r="AH225" s="47">
        <f t="shared" si="32"/>
        <v>0</v>
      </c>
      <c r="AI225" s="48"/>
      <c r="AJ225" s="77"/>
      <c r="AK225" s="78"/>
      <c r="AL225" s="78"/>
      <c r="AM225" s="79"/>
      <c r="AN225" s="79"/>
      <c r="AO225" s="58"/>
      <c r="AP225" s="81"/>
      <c r="AQ225" s="82"/>
      <c r="AR225" s="81"/>
      <c r="AS225" s="83"/>
      <c r="AT225" s="83"/>
      <c r="AU225" s="58"/>
      <c r="AV225" s="77"/>
      <c r="AW225" s="78"/>
      <c r="AX225" s="77"/>
      <c r="AY225" s="79"/>
      <c r="AZ225" s="79"/>
      <c r="BA225" s="58"/>
      <c r="BB225" s="77"/>
      <c r="BC225" s="78"/>
      <c r="BD225" s="77"/>
      <c r="BE225" s="79"/>
      <c r="BF225" s="79"/>
    </row>
    <row r="226" spans="2:58" s="7" customFormat="1" ht="33.75" customHeight="1" x14ac:dyDescent="0.15">
      <c r="B226" s="71" t="s">
        <v>740</v>
      </c>
      <c r="C226" s="71" t="s">
        <v>61</v>
      </c>
      <c r="D226" s="71"/>
      <c r="E226" s="72">
        <v>45569</v>
      </c>
      <c r="F226" s="71"/>
      <c r="G226" s="72" t="s">
        <v>1072</v>
      </c>
      <c r="H226" s="71" t="s">
        <v>779</v>
      </c>
      <c r="I226" s="73" t="s">
        <v>780</v>
      </c>
      <c r="J226" s="87" t="s">
        <v>781</v>
      </c>
      <c r="L226" s="80" t="s">
        <v>1028</v>
      </c>
      <c r="M226" s="80" t="s">
        <v>1073</v>
      </c>
      <c r="N226" s="93">
        <v>62996.1</v>
      </c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43">
        <f t="shared" si="27"/>
        <v>0</v>
      </c>
      <c r="AB226" s="85">
        <f t="shared" si="28"/>
        <v>62996.1</v>
      </c>
      <c r="AC226" s="57"/>
      <c r="AD226" s="46">
        <f t="shared" si="29"/>
        <v>62996.1</v>
      </c>
      <c r="AF226" s="47">
        <f t="shared" si="31"/>
        <v>0</v>
      </c>
      <c r="AG226" s="47">
        <f t="shared" si="31"/>
        <v>0</v>
      </c>
      <c r="AH226" s="47">
        <f t="shared" si="32"/>
        <v>0</v>
      </c>
      <c r="AI226" s="48"/>
      <c r="AJ226" s="77"/>
      <c r="AK226" s="78"/>
      <c r="AL226" s="78"/>
      <c r="AM226" s="79"/>
      <c r="AN226" s="79"/>
      <c r="AO226" s="58"/>
      <c r="AP226" s="81"/>
      <c r="AQ226" s="82"/>
      <c r="AR226" s="81"/>
      <c r="AS226" s="83"/>
      <c r="AT226" s="83"/>
      <c r="AU226" s="58"/>
      <c r="AV226" s="77"/>
      <c r="AW226" s="78"/>
      <c r="AX226" s="77"/>
      <c r="AY226" s="79"/>
      <c r="AZ226" s="79"/>
      <c r="BA226" s="58"/>
      <c r="BB226" s="77"/>
      <c r="BC226" s="78"/>
      <c r="BD226" s="77"/>
      <c r="BE226" s="79"/>
      <c r="BF226" s="79"/>
    </row>
    <row r="227" spans="2:58" s="7" customFormat="1" ht="33.75" customHeight="1" x14ac:dyDescent="0.15">
      <c r="B227" s="71" t="s">
        <v>1056</v>
      </c>
      <c r="C227" s="71" t="s">
        <v>35</v>
      </c>
      <c r="D227" s="71"/>
      <c r="E227" s="72">
        <v>45590</v>
      </c>
      <c r="F227" s="71">
        <v>20</v>
      </c>
      <c r="G227" s="72">
        <v>52895</v>
      </c>
      <c r="H227" s="71" t="s">
        <v>1074</v>
      </c>
      <c r="I227" s="73" t="s">
        <v>1075</v>
      </c>
      <c r="J227" s="87" t="s">
        <v>1076</v>
      </c>
      <c r="L227" s="80" t="s">
        <v>1028</v>
      </c>
      <c r="M227" s="80" t="s">
        <v>1077</v>
      </c>
      <c r="N227" s="93">
        <v>2600.36</v>
      </c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43">
        <f t="shared" si="27"/>
        <v>0</v>
      </c>
      <c r="AB227" s="85">
        <f t="shared" si="28"/>
        <v>2600.36</v>
      </c>
      <c r="AC227" s="57"/>
      <c r="AD227" s="46">
        <f t="shared" si="29"/>
        <v>2600.36</v>
      </c>
      <c r="AF227" s="47">
        <f t="shared" si="31"/>
        <v>0</v>
      </c>
      <c r="AG227" s="47">
        <f t="shared" si="31"/>
        <v>0</v>
      </c>
      <c r="AH227" s="47">
        <f t="shared" si="32"/>
        <v>0</v>
      </c>
      <c r="AI227" s="48"/>
      <c r="AJ227" s="77"/>
      <c r="AK227" s="78"/>
      <c r="AL227" s="78"/>
      <c r="AM227" s="79"/>
      <c r="AN227" s="79"/>
      <c r="AO227" s="58"/>
      <c r="AP227" s="81"/>
      <c r="AQ227" s="82"/>
      <c r="AR227" s="81"/>
      <c r="AS227" s="83"/>
      <c r="AT227" s="83"/>
      <c r="AU227" s="58"/>
      <c r="AV227" s="77"/>
      <c r="AW227" s="78"/>
      <c r="AX227" s="77"/>
      <c r="AY227" s="79"/>
      <c r="AZ227" s="79"/>
      <c r="BA227" s="58"/>
      <c r="BB227" s="77"/>
      <c r="BC227" s="78"/>
      <c r="BD227" s="77"/>
      <c r="BE227" s="79"/>
      <c r="BF227" s="79"/>
    </row>
    <row r="228" spans="2:58" s="7" customFormat="1" ht="33.75" customHeight="1" x14ac:dyDescent="0.15">
      <c r="B228" s="71" t="s">
        <v>658</v>
      </c>
      <c r="C228" s="71" t="s">
        <v>35</v>
      </c>
      <c r="D228" s="71" t="s">
        <v>1078</v>
      </c>
      <c r="E228" s="72">
        <v>45601</v>
      </c>
      <c r="F228" s="71">
        <v>20</v>
      </c>
      <c r="G228" s="72">
        <v>52906</v>
      </c>
      <c r="H228" s="71" t="s">
        <v>1079</v>
      </c>
      <c r="I228" s="73" t="s">
        <v>1080</v>
      </c>
      <c r="J228" s="87" t="s">
        <v>1081</v>
      </c>
      <c r="L228" s="80" t="s">
        <v>1039</v>
      </c>
      <c r="M228" s="80" t="s">
        <v>1082</v>
      </c>
      <c r="N228" s="93">
        <v>3855.49</v>
      </c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43">
        <f t="shared" si="27"/>
        <v>0</v>
      </c>
      <c r="AB228" s="85">
        <f t="shared" si="28"/>
        <v>3855.49</v>
      </c>
      <c r="AC228" s="57"/>
      <c r="AD228" s="46">
        <f t="shared" si="29"/>
        <v>3855.49</v>
      </c>
      <c r="AF228" s="47">
        <f t="shared" si="31"/>
        <v>0</v>
      </c>
      <c r="AG228" s="47">
        <f t="shared" si="31"/>
        <v>0</v>
      </c>
      <c r="AH228" s="47">
        <f t="shared" si="32"/>
        <v>0</v>
      </c>
      <c r="AI228" s="48"/>
      <c r="AJ228" s="77"/>
      <c r="AK228" s="78"/>
      <c r="AL228" s="78"/>
      <c r="AM228" s="79"/>
      <c r="AN228" s="79"/>
      <c r="AO228" s="58"/>
      <c r="AP228" s="81"/>
      <c r="AQ228" s="82"/>
      <c r="AR228" s="81"/>
      <c r="AS228" s="83"/>
      <c r="AT228" s="83"/>
      <c r="AU228" s="58"/>
      <c r="AV228" s="77"/>
      <c r="AW228" s="78"/>
      <c r="AX228" s="77"/>
      <c r="AY228" s="79"/>
      <c r="AZ228" s="79"/>
      <c r="BA228" s="58"/>
      <c r="BB228" s="77"/>
      <c r="BC228" s="78"/>
      <c r="BD228" s="77"/>
      <c r="BE228" s="79"/>
      <c r="BF228" s="79"/>
    </row>
    <row r="229" spans="2:58" s="7" customFormat="1" ht="33.75" customHeight="1" x14ac:dyDescent="0.15">
      <c r="B229" s="71" t="s">
        <v>60</v>
      </c>
      <c r="C229" s="71" t="s">
        <v>35</v>
      </c>
      <c r="D229" s="71" t="s">
        <v>1083</v>
      </c>
      <c r="E229" s="72">
        <v>45607</v>
      </c>
      <c r="F229" s="71">
        <v>5</v>
      </c>
      <c r="G229" s="72">
        <v>47433</v>
      </c>
      <c r="H229" s="71" t="s">
        <v>1084</v>
      </c>
      <c r="I229" s="73" t="s">
        <v>1085</v>
      </c>
      <c r="J229" s="87" t="s">
        <v>799</v>
      </c>
      <c r="L229" s="80" t="s">
        <v>1028</v>
      </c>
      <c r="M229" s="80" t="s">
        <v>1086</v>
      </c>
      <c r="N229" s="93">
        <v>26341.97</v>
      </c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43">
        <f t="shared" si="27"/>
        <v>0</v>
      </c>
      <c r="AB229" s="85">
        <f t="shared" si="28"/>
        <v>26341.97</v>
      </c>
      <c r="AC229" s="57"/>
      <c r="AD229" s="46">
        <f t="shared" si="29"/>
        <v>26341.97</v>
      </c>
      <c r="AF229" s="47">
        <f t="shared" si="31"/>
        <v>0</v>
      </c>
      <c r="AG229" s="47">
        <f t="shared" si="31"/>
        <v>0</v>
      </c>
      <c r="AH229" s="47">
        <f t="shared" si="32"/>
        <v>0</v>
      </c>
      <c r="AI229" s="48"/>
      <c r="AJ229" s="77"/>
      <c r="AK229" s="78"/>
      <c r="AL229" s="78"/>
      <c r="AM229" s="79"/>
      <c r="AN229" s="79"/>
      <c r="AO229" s="58"/>
      <c r="AP229" s="81"/>
      <c r="AQ229" s="82"/>
      <c r="AR229" s="81"/>
      <c r="AS229" s="83"/>
      <c r="AT229" s="83"/>
      <c r="AU229" s="58"/>
      <c r="AV229" s="77"/>
      <c r="AW229" s="78"/>
      <c r="AX229" s="77"/>
      <c r="AY229" s="79"/>
      <c r="AZ229" s="79"/>
      <c r="BA229" s="58"/>
      <c r="BB229" s="77"/>
      <c r="BC229" s="78"/>
      <c r="BD229" s="77"/>
      <c r="BE229" s="79"/>
      <c r="BF229" s="79"/>
    </row>
    <row r="230" spans="2:58" s="7" customFormat="1" ht="33.75" customHeight="1" x14ac:dyDescent="0.15">
      <c r="B230" s="71" t="s">
        <v>1005</v>
      </c>
      <c r="C230" s="71" t="s">
        <v>976</v>
      </c>
      <c r="D230" s="71" t="s">
        <v>567</v>
      </c>
      <c r="E230" s="72">
        <v>45618</v>
      </c>
      <c r="F230" s="71">
        <v>20</v>
      </c>
      <c r="G230" s="72">
        <v>52923</v>
      </c>
      <c r="H230" s="71" t="s">
        <v>1087</v>
      </c>
      <c r="I230" s="73" t="s">
        <v>1088</v>
      </c>
      <c r="J230" s="87" t="s">
        <v>1089</v>
      </c>
      <c r="L230" s="80" t="s">
        <v>1028</v>
      </c>
      <c r="M230" s="80" t="s">
        <v>1090</v>
      </c>
      <c r="N230" s="93">
        <v>3931.51</v>
      </c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43">
        <f t="shared" si="27"/>
        <v>0</v>
      </c>
      <c r="AB230" s="85">
        <f t="shared" si="28"/>
        <v>3931.51</v>
      </c>
      <c r="AC230" s="57"/>
      <c r="AD230" s="46">
        <f t="shared" si="29"/>
        <v>3931.51</v>
      </c>
      <c r="AF230" s="47">
        <f t="shared" si="31"/>
        <v>0</v>
      </c>
      <c r="AG230" s="47">
        <f t="shared" si="31"/>
        <v>0</v>
      </c>
      <c r="AH230" s="47">
        <f t="shared" si="32"/>
        <v>0</v>
      </c>
      <c r="AI230" s="48"/>
      <c r="AJ230" s="77"/>
      <c r="AK230" s="78"/>
      <c r="AL230" s="78"/>
      <c r="AM230" s="79"/>
      <c r="AN230" s="79"/>
      <c r="AO230" s="58"/>
      <c r="AP230" s="81"/>
      <c r="AQ230" s="82"/>
      <c r="AR230" s="81"/>
      <c r="AS230" s="83"/>
      <c r="AT230" s="83"/>
      <c r="AU230" s="58"/>
      <c r="AV230" s="77"/>
      <c r="AW230" s="78"/>
      <c r="AX230" s="77"/>
      <c r="AY230" s="79"/>
      <c r="AZ230" s="79"/>
      <c r="BA230" s="58"/>
      <c r="BB230" s="77"/>
      <c r="BC230" s="78"/>
      <c r="BD230" s="77"/>
      <c r="BE230" s="79"/>
      <c r="BF230" s="79"/>
    </row>
    <row r="231" spans="2:58" s="7" customFormat="1" ht="33.75" customHeight="1" x14ac:dyDescent="0.15">
      <c r="B231" s="71" t="s">
        <v>55</v>
      </c>
      <c r="C231" s="71" t="s">
        <v>35</v>
      </c>
      <c r="D231" s="71" t="s">
        <v>721</v>
      </c>
      <c r="E231" s="72">
        <v>45621</v>
      </c>
      <c r="F231" s="71">
        <v>20</v>
      </c>
      <c r="G231" s="72">
        <v>52926</v>
      </c>
      <c r="H231" s="71" t="s">
        <v>1091</v>
      </c>
      <c r="I231" s="73" t="s">
        <v>1092</v>
      </c>
      <c r="J231" s="87" t="s">
        <v>1093</v>
      </c>
      <c r="L231" s="80" t="s">
        <v>1028</v>
      </c>
      <c r="M231" s="80" t="s">
        <v>1094</v>
      </c>
      <c r="N231" s="93">
        <v>2689.42</v>
      </c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43">
        <f t="shared" si="27"/>
        <v>0</v>
      </c>
      <c r="AB231" s="85">
        <f t="shared" si="28"/>
        <v>2689.42</v>
      </c>
      <c r="AC231" s="57"/>
      <c r="AD231" s="46">
        <f t="shared" si="29"/>
        <v>2689.42</v>
      </c>
      <c r="AF231" s="47">
        <f t="shared" si="31"/>
        <v>0</v>
      </c>
      <c r="AG231" s="47">
        <f t="shared" si="31"/>
        <v>0</v>
      </c>
      <c r="AH231" s="47">
        <f t="shared" si="32"/>
        <v>0</v>
      </c>
      <c r="AI231" s="48"/>
      <c r="AJ231" s="77"/>
      <c r="AK231" s="78"/>
      <c r="AL231" s="78"/>
      <c r="AM231" s="79"/>
      <c r="AN231" s="79"/>
      <c r="AO231" s="58"/>
      <c r="AP231" s="81"/>
      <c r="AQ231" s="82"/>
      <c r="AR231" s="81"/>
      <c r="AS231" s="83"/>
      <c r="AT231" s="83"/>
      <c r="AU231" s="58"/>
      <c r="AV231" s="77"/>
      <c r="AW231" s="78"/>
      <c r="AX231" s="77"/>
      <c r="AY231" s="79"/>
      <c r="AZ231" s="79"/>
      <c r="BA231" s="58"/>
      <c r="BB231" s="77"/>
      <c r="BC231" s="78"/>
      <c r="BD231" s="77"/>
      <c r="BE231" s="79"/>
      <c r="BF231" s="79"/>
    </row>
    <row r="232" spans="2:58" s="7" customFormat="1" ht="33.75" customHeight="1" x14ac:dyDescent="0.15">
      <c r="B232" s="71" t="s">
        <v>73</v>
      </c>
      <c r="C232" s="71" t="s">
        <v>35</v>
      </c>
      <c r="D232" s="71" t="s">
        <v>607</v>
      </c>
      <c r="E232" s="72">
        <v>45631</v>
      </c>
      <c r="F232" s="71">
        <v>20</v>
      </c>
      <c r="G232" s="72">
        <v>52936</v>
      </c>
      <c r="H232" s="71" t="s">
        <v>1095</v>
      </c>
      <c r="I232" s="73" t="s">
        <v>1096</v>
      </c>
      <c r="J232" s="87" t="s">
        <v>1097</v>
      </c>
      <c r="L232" s="80" t="s">
        <v>1028</v>
      </c>
      <c r="M232" s="80" t="s">
        <v>1098</v>
      </c>
      <c r="N232" s="93">
        <v>15097.39</v>
      </c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43">
        <f t="shared" si="27"/>
        <v>0</v>
      </c>
      <c r="AB232" s="85">
        <f t="shared" si="28"/>
        <v>15097.39</v>
      </c>
      <c r="AC232" s="57"/>
      <c r="AD232" s="46">
        <f t="shared" si="29"/>
        <v>15097.39</v>
      </c>
      <c r="AF232" s="47">
        <f t="shared" si="31"/>
        <v>0</v>
      </c>
      <c r="AG232" s="47">
        <f t="shared" si="31"/>
        <v>0</v>
      </c>
      <c r="AH232" s="47">
        <f t="shared" si="32"/>
        <v>0</v>
      </c>
      <c r="AI232" s="48"/>
      <c r="AJ232" s="77"/>
      <c r="AK232" s="78"/>
      <c r="AL232" s="78"/>
      <c r="AM232" s="79"/>
      <c r="AN232" s="79"/>
      <c r="AO232" s="58"/>
      <c r="AP232" s="81"/>
      <c r="AQ232" s="82"/>
      <c r="AR232" s="81"/>
      <c r="AS232" s="83"/>
      <c r="AT232" s="83"/>
      <c r="AU232" s="58"/>
      <c r="AV232" s="77"/>
      <c r="AW232" s="78"/>
      <c r="AX232" s="77"/>
      <c r="AY232" s="79"/>
      <c r="AZ232" s="79"/>
      <c r="BA232" s="58"/>
      <c r="BB232" s="77"/>
      <c r="BC232" s="78"/>
      <c r="BD232" s="77"/>
      <c r="BE232" s="79"/>
      <c r="BF232" s="79"/>
    </row>
    <row r="233" spans="2:58" s="7" customFormat="1" ht="33.75" customHeight="1" x14ac:dyDescent="0.15">
      <c r="B233" s="71" t="s">
        <v>648</v>
      </c>
      <c r="C233" s="71" t="s">
        <v>976</v>
      </c>
      <c r="D233" s="71" t="s">
        <v>1099</v>
      </c>
      <c r="E233" s="72">
        <v>45646</v>
      </c>
      <c r="F233" s="71">
        <v>20</v>
      </c>
      <c r="G233" s="72">
        <v>52951</v>
      </c>
      <c r="H233" s="71" t="s">
        <v>1100</v>
      </c>
      <c r="I233" s="73" t="s">
        <v>1101</v>
      </c>
      <c r="J233" s="87" t="s">
        <v>1102</v>
      </c>
      <c r="L233" s="80" t="s">
        <v>1028</v>
      </c>
      <c r="M233" s="80" t="s">
        <v>1103</v>
      </c>
      <c r="N233" s="93">
        <v>5751.24</v>
      </c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43">
        <f t="shared" si="27"/>
        <v>0</v>
      </c>
      <c r="AB233" s="85">
        <f t="shared" si="28"/>
        <v>5751.24</v>
      </c>
      <c r="AC233" s="57"/>
      <c r="AD233" s="46">
        <f t="shared" si="29"/>
        <v>5751.24</v>
      </c>
      <c r="AF233" s="47">
        <f t="shared" si="31"/>
        <v>0</v>
      </c>
      <c r="AG233" s="47">
        <f t="shared" si="31"/>
        <v>0</v>
      </c>
      <c r="AH233" s="47">
        <f t="shared" si="32"/>
        <v>0</v>
      </c>
      <c r="AI233" s="48"/>
      <c r="AJ233" s="77"/>
      <c r="AK233" s="78"/>
      <c r="AL233" s="78"/>
      <c r="AM233" s="79"/>
      <c r="AN233" s="79"/>
      <c r="AO233" s="58"/>
      <c r="AP233" s="81"/>
      <c r="AQ233" s="82"/>
      <c r="AR233" s="81"/>
      <c r="AS233" s="83"/>
      <c r="AT233" s="83"/>
      <c r="AU233" s="58"/>
      <c r="AV233" s="77"/>
      <c r="AW233" s="78"/>
      <c r="AX233" s="77"/>
      <c r="AY233" s="79"/>
      <c r="AZ233" s="79"/>
      <c r="BA233" s="58"/>
      <c r="BB233" s="77"/>
      <c r="BC233" s="78"/>
      <c r="BD233" s="77"/>
      <c r="BE233" s="79"/>
      <c r="BF233" s="79"/>
    </row>
    <row r="234" spans="2:58" ht="7.5" customHeight="1" x14ac:dyDescent="0.15">
      <c r="I234" s="97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</row>
    <row r="235" spans="2:58" ht="40.5" customHeight="1" x14ac:dyDescent="0.15">
      <c r="B235" s="99"/>
      <c r="C235" s="99"/>
      <c r="D235" s="99"/>
      <c r="E235" s="99"/>
      <c r="F235" s="99"/>
      <c r="G235" s="99"/>
      <c r="H235" s="100"/>
      <c r="I235" s="101"/>
      <c r="J235" s="99"/>
      <c r="L235" s="102"/>
      <c r="M235" s="102"/>
      <c r="N235" s="102">
        <v>6637935.7800000003</v>
      </c>
      <c r="O235" s="102">
        <f t="shared" ref="O235:AB235" si="33">SUBTOTAL(109,O7:O233)</f>
        <v>80946.05</v>
      </c>
      <c r="P235" s="102">
        <f t="shared" si="33"/>
        <v>6331.5</v>
      </c>
      <c r="Q235" s="102">
        <f t="shared" si="33"/>
        <v>1400.4</v>
      </c>
      <c r="R235" s="102">
        <f t="shared" si="33"/>
        <v>13913.32</v>
      </c>
      <c r="S235" s="102">
        <f t="shared" si="33"/>
        <v>48224.159999999996</v>
      </c>
      <c r="T235" s="102">
        <f t="shared" si="33"/>
        <v>40753.56</v>
      </c>
      <c r="U235" s="102">
        <f t="shared" si="33"/>
        <v>179668.49</v>
      </c>
      <c r="V235" s="102">
        <f t="shared" si="33"/>
        <v>72648.959999999992</v>
      </c>
      <c r="W235" s="102">
        <f t="shared" si="33"/>
        <v>122984.69000000002</v>
      </c>
      <c r="X235" s="102">
        <f t="shared" si="33"/>
        <v>265177.12</v>
      </c>
      <c r="Y235" s="102">
        <f t="shared" si="33"/>
        <v>584530.12</v>
      </c>
      <c r="Z235" s="102">
        <f t="shared" si="33"/>
        <v>267583.38999999996</v>
      </c>
      <c r="AA235" s="102">
        <f t="shared" si="33"/>
        <v>1684161.76</v>
      </c>
      <c r="AB235" s="102">
        <f t="shared" si="33"/>
        <v>4308029.9200000009</v>
      </c>
      <c r="AD235" s="103">
        <f>SUBTOTAL(109,AD7:AD233)</f>
        <v>3411642.0500000007</v>
      </c>
      <c r="AF235" s="104">
        <f>SUBTOTAL(109,AF7:AF233)</f>
        <v>1178142.9000000001</v>
      </c>
      <c r="AG235" s="104">
        <f>SUBTOTAL(109,AG7:AG233)</f>
        <v>281755.02999999997</v>
      </c>
      <c r="AH235" s="104">
        <f>SUBTOTAL(109,AH7:AH233)</f>
        <v>896387.87000000023</v>
      </c>
      <c r="AJ235" s="105"/>
      <c r="AK235" s="106"/>
      <c r="AL235" s="107"/>
      <c r="AM235" s="104">
        <f>SUBTOTAL(109,AM7:AM234)</f>
        <v>896214.14000000025</v>
      </c>
      <c r="AN235" s="104">
        <f>SUBTOTAL(109,AN7:AN234)</f>
        <v>276758.2</v>
      </c>
      <c r="AO235" s="108"/>
      <c r="AP235" s="106"/>
      <c r="AQ235" s="106"/>
      <c r="AR235" s="107"/>
      <c r="AS235" s="104">
        <f>SUBTOTAL(109,AS7:AS233)</f>
        <v>270558.23</v>
      </c>
      <c r="AT235" s="104">
        <f>SUBTOTAL(109,AT7:AT233)</f>
        <v>4996.83</v>
      </c>
      <c r="AU235" s="108"/>
      <c r="AV235" s="106"/>
      <c r="AW235" s="106"/>
      <c r="AX235" s="106"/>
      <c r="AY235" s="104">
        <f>SUBTOTAL(109,AY7:AY233)</f>
        <v>11370.53</v>
      </c>
      <c r="AZ235" s="104">
        <f>SUBTOTAL(109,AZ7:AZ233)</f>
        <v>0</v>
      </c>
      <c r="BA235" s="108"/>
      <c r="BB235" s="106"/>
      <c r="BC235" s="106"/>
      <c r="BD235" s="106"/>
      <c r="BE235" s="104">
        <f>SUBTOTAL(109,BE7:BE212)</f>
        <v>0</v>
      </c>
      <c r="BF235" s="104">
        <f>SUBTOTAL(109,BF7:BF212)</f>
        <v>0</v>
      </c>
    </row>
    <row r="237" spans="2:58" s="5" customFormat="1" ht="15" customHeight="1" x14ac:dyDescent="0.15">
      <c r="B237" s="109"/>
      <c r="C237" s="109"/>
      <c r="D237" s="109"/>
      <c r="E237" s="109"/>
      <c r="F237" s="109"/>
      <c r="G237" s="109"/>
      <c r="I237" s="110"/>
      <c r="J237" s="109"/>
      <c r="L237" s="109"/>
      <c r="M237" s="109"/>
      <c r="AA237" s="111"/>
      <c r="AB237" s="112" t="s">
        <v>1104</v>
      </c>
      <c r="AC237" s="113"/>
      <c r="AD237" s="111">
        <f>SUM(AD235:AF235)-AG235</f>
        <v>4308029.9200000009</v>
      </c>
      <c r="AI237" s="114"/>
      <c r="AJ237" s="115"/>
      <c r="AL237" s="109"/>
      <c r="AR237" s="109"/>
    </row>
    <row r="238" spans="2:58" ht="15" customHeight="1" x14ac:dyDescent="0.15">
      <c r="AB238" s="112" t="s">
        <v>1105</v>
      </c>
      <c r="AD238" s="111">
        <f>AB235</f>
        <v>4308029.9200000009</v>
      </c>
      <c r="AS238" s="116"/>
    </row>
    <row r="239" spans="2:58" ht="15" customHeight="1" x14ac:dyDescent="0.25">
      <c r="B239" s="1"/>
      <c r="C239" s="1"/>
      <c r="D239" s="1"/>
      <c r="E239" s="1"/>
      <c r="F239" s="1"/>
      <c r="AD239" s="117">
        <f>AD237-AD238</f>
        <v>0</v>
      </c>
      <c r="AI239" s="1"/>
      <c r="AL239" s="1"/>
    </row>
    <row r="241" spans="2:38" ht="15" customHeight="1" x14ac:dyDescent="0.25">
      <c r="B241" s="1"/>
      <c r="C241" s="1"/>
      <c r="D241" s="1"/>
      <c r="E241" s="1"/>
      <c r="F241" s="1"/>
      <c r="AB241" s="112"/>
      <c r="AD241" s="1"/>
      <c r="AI241" s="1"/>
      <c r="AL241" s="1"/>
    </row>
    <row r="242" spans="2:38" ht="15" customHeight="1" x14ac:dyDescent="0.25">
      <c r="B242" s="1"/>
      <c r="C242" s="1"/>
      <c r="D242" s="1"/>
      <c r="E242" s="1"/>
      <c r="F242" s="1"/>
      <c r="AD242" s="1"/>
      <c r="AI242" s="1"/>
      <c r="AJ242" s="118"/>
      <c r="AL242" s="1"/>
    </row>
    <row r="243" spans="2:38" ht="15" customHeight="1" x14ac:dyDescent="0.15">
      <c r="B243" s="1"/>
      <c r="C243" s="1"/>
      <c r="D243" s="116"/>
      <c r="E243" s="1"/>
      <c r="F243" s="1"/>
      <c r="G243" s="6"/>
      <c r="H243" s="6"/>
      <c r="I243" s="6"/>
      <c r="AD243" s="111"/>
      <c r="AI243" s="1"/>
      <c r="AL243" s="1"/>
    </row>
    <row r="244" spans="2:38" ht="15" customHeight="1" x14ac:dyDescent="0.15">
      <c r="B244" s="1"/>
      <c r="C244" s="1"/>
      <c r="D244" s="1"/>
      <c r="E244" s="1"/>
      <c r="F244" s="1"/>
      <c r="G244" s="6"/>
      <c r="H244" s="6"/>
      <c r="I244" s="6"/>
      <c r="J244" s="11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112"/>
      <c r="AI244" s="1"/>
      <c r="AL244" s="1"/>
    </row>
    <row r="245" spans="2:38" ht="15" customHeight="1" x14ac:dyDescent="0.15">
      <c r="B245" s="1"/>
      <c r="C245" s="1"/>
      <c r="D245" s="1"/>
      <c r="E245" s="1"/>
      <c r="F245" s="1"/>
      <c r="G245" s="1"/>
      <c r="I245" s="1"/>
      <c r="J245" s="11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1"/>
      <c r="AD245" s="111"/>
      <c r="AI245" s="1"/>
      <c r="AL245" s="1"/>
    </row>
    <row r="246" spans="2:38" ht="15" customHeight="1" x14ac:dyDescent="0.15">
      <c r="B246" s="1"/>
      <c r="C246" s="1"/>
      <c r="D246" s="1"/>
      <c r="E246" s="1"/>
      <c r="F246" s="1"/>
      <c r="G246" s="1"/>
      <c r="I246" s="1"/>
      <c r="J246" s="120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1"/>
      <c r="AI246" s="1"/>
      <c r="AL246" s="1"/>
    </row>
  </sheetData>
  <autoFilter ref="A6:BI233" xr:uid="{00000000-0009-0000-0000-000003000000}"/>
  <conditionalFormatting sqref="AB7:AB233">
    <cfRule type="expression" dxfId="0" priority="1">
      <formula>$AC7="ERR"</formula>
    </cfRule>
  </conditionalFormatting>
  <dataValidations count="1">
    <dataValidation type="list" allowBlank="1" showInputMessage="1" showErrorMessage="1" sqref="AR7:AR233 AX7:AX233 AL7:AL233 BD7:BD233" xr:uid="{A30B2400-7853-4727-A075-49B9C1E78BF3}">
      <formula1>"GenCap,GenRev,HRACap,HRARev"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Active Agreement Analysis N_I</vt:lpstr>
    </vt:vector>
  </TitlesOfParts>
  <Company>Tendring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Hipkin</dc:creator>
  <cp:lastModifiedBy>Russell Loughlin</cp:lastModifiedBy>
  <dcterms:created xsi:type="dcterms:W3CDTF">2025-01-14T13:03:28Z</dcterms:created>
  <dcterms:modified xsi:type="dcterms:W3CDTF">2025-05-22T09:30:05Z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ea4b63-05c9-4b69-b149-a7ea1af381a6_Enabled">
    <vt:lpwstr>true</vt:lpwstr>
  </property>
  <property fmtid="{D5CDD505-2E9C-101B-9397-08002B2CF9AE}" pid="3" name="MSIP_Label_30ea4b63-05c9-4b69-b149-a7ea1af381a6_SetDate">
    <vt:lpwstr>2025-01-14T13:07:56Z</vt:lpwstr>
  </property>
  <property fmtid="{D5CDD505-2E9C-101B-9397-08002B2CF9AE}" pid="4" name="MSIP_Label_30ea4b63-05c9-4b69-b149-a7ea1af381a6_Method">
    <vt:lpwstr>Standard</vt:lpwstr>
  </property>
  <property fmtid="{D5CDD505-2E9C-101B-9397-08002B2CF9AE}" pid="5" name="MSIP_Label_30ea4b63-05c9-4b69-b149-a7ea1af381a6_Name">
    <vt:lpwstr>Official</vt:lpwstr>
  </property>
  <property fmtid="{D5CDD505-2E9C-101B-9397-08002B2CF9AE}" pid="6" name="MSIP_Label_30ea4b63-05c9-4b69-b149-a7ea1af381a6_SiteId">
    <vt:lpwstr>85a13c52-693e-4c39-bdfa-85c3a9047d15</vt:lpwstr>
  </property>
  <property fmtid="{D5CDD505-2E9C-101B-9397-08002B2CF9AE}" pid="7" name="MSIP_Label_30ea4b63-05c9-4b69-b149-a7ea1af381a6_ActionId">
    <vt:lpwstr>cdc7a0ba-b353-4174-ad09-fca5c85d04b9</vt:lpwstr>
  </property>
  <property fmtid="{D5CDD505-2E9C-101B-9397-08002B2CF9AE}" pid="8" name="MSIP_Label_30ea4b63-05c9-4b69-b149-a7ea1af381a6_ContentBits">
    <vt:lpwstr>0</vt:lpwstr>
  </property>
</Properties>
</file>